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sy\Desktop\ANIMAL SHOW\SCE VETERINAIRE\"/>
    </mc:Choice>
  </mc:AlternateContent>
  <xr:revisionPtr revIDLastSave="0" documentId="13_ncr:1_{26AFFEF1-2304-413B-B6D7-8AC19B195220}" xr6:coauthVersionLast="47" xr6:coauthVersionMax="47" xr10:uidLastSave="{00000000-0000-0000-0000-000000000000}"/>
  <bookViews>
    <workbookView xWindow="0" yWindow="0" windowWidth="28800" windowHeight="15600" tabRatio="792" xr2:uid="{A147E70B-78E9-4506-B6B8-26540B274CE0}"/>
  </bookViews>
  <sheets>
    <sheet name="MODE EMPLOI" sheetId="25" r:id="rId1"/>
    <sheet name="INFOS EXPOSANT - VALIDATION" sheetId="26" r:id="rId2"/>
    <sheet name="PARTICIPANT" sheetId="7" state="hidden" r:id="rId3"/>
    <sheet name="MES CHATS" sheetId="16" r:id="rId4"/>
    <sheet name="MERCREDI 14 10 2026" sheetId="4" r:id="rId5"/>
    <sheet name="JEUDI 15 10 2026" sheetId="21" r:id="rId6"/>
    <sheet name="VENDREDI 16 10 2026" sheetId="22" r:id="rId7"/>
    <sheet name="SAMEDI 17 10 2026" sheetId="23" r:id="rId8"/>
    <sheet name="DIMANCHE 18 10 2026" sheetId="24" r:id="rId9"/>
    <sheet name="listes" sheetId="6" state="hidden" r:id="rId10"/>
  </sheets>
  <externalReferences>
    <externalReference r:id="rId11"/>
  </externalReferences>
  <definedNames>
    <definedName name="_xlnm._FilterDatabase" localSheetId="8" hidden="1">'DIMANCHE 18 10 2026'!$A$2:$H$39</definedName>
    <definedName name="_xlnm._FilterDatabase" localSheetId="5" hidden="1">'JEUDI 15 10 2026'!$A$2:$H$39</definedName>
    <definedName name="_xlnm._FilterDatabase" localSheetId="4" hidden="1">'MERCREDI 14 10 2026'!$A$2:$H$39</definedName>
    <definedName name="_xlnm._FilterDatabase" localSheetId="7" hidden="1">'SAMEDI 17 10 2026'!$A$2:$H$39</definedName>
    <definedName name="_xlnm._FilterDatabase" localSheetId="6" hidden="1">'VENDREDI 16 10 2026'!$A$2:$H$39</definedName>
    <definedName name="_xlnm.Print_Titles" localSheetId="8">'DIMANCHE 18 10 2026'!$1:$2</definedName>
    <definedName name="_xlnm.Print_Titles" localSheetId="5">'JEUDI 15 10 2026'!$1:$2</definedName>
    <definedName name="_xlnm.Print_Titles" localSheetId="4">'MERCREDI 14 10 2026'!$1:$2</definedName>
    <definedName name="_xlnm.Print_Titles" localSheetId="7">'SAMEDI 17 10 2026'!$1:$2</definedName>
    <definedName name="_xlnm.Print_Titles" localSheetId="6">'VENDREDI 16 10 2026'!$1:$2</definedName>
    <definedName name="_xlnm.Print_Area" localSheetId="1">'INFOS EXPOSANT - VALIDATION'!$A$1:$K$108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7" l="1"/>
  <c r="B11" i="7"/>
  <c r="B10" i="7"/>
  <c r="B9" i="7"/>
  <c r="B8" i="7"/>
  <c r="B7" i="7"/>
  <c r="B6" i="7"/>
  <c r="B5" i="7"/>
  <c r="B4" i="7"/>
  <c r="B3" i="7"/>
  <c r="B2" i="7"/>
  <c r="C45" i="26"/>
  <c r="E74" i="26"/>
  <c r="C74" i="26"/>
  <c r="J108" i="26"/>
  <c r="G108" i="26"/>
  <c r="F108" i="26"/>
  <c r="D108" i="26"/>
  <c r="B108" i="26"/>
  <c r="J107" i="26"/>
  <c r="G107" i="26"/>
  <c r="F107" i="26"/>
  <c r="D107" i="26"/>
  <c r="B107" i="26"/>
  <c r="J106" i="26"/>
  <c r="G106" i="26"/>
  <c r="F106" i="26"/>
  <c r="D106" i="26"/>
  <c r="B106" i="26"/>
  <c r="J105" i="26"/>
  <c r="G105" i="26"/>
  <c r="F105" i="26"/>
  <c r="D105" i="26"/>
  <c r="B105" i="26"/>
  <c r="J104" i="26"/>
  <c r="G104" i="26"/>
  <c r="F104" i="26"/>
  <c r="D104" i="26"/>
  <c r="B104" i="26"/>
  <c r="J103" i="26"/>
  <c r="G103" i="26"/>
  <c r="F103" i="26"/>
  <c r="D103" i="26"/>
  <c r="B103" i="26"/>
  <c r="J102" i="26"/>
  <c r="G102" i="26"/>
  <c r="F102" i="26"/>
  <c r="D102" i="26"/>
  <c r="B102" i="26"/>
  <c r="J101" i="26"/>
  <c r="G101" i="26"/>
  <c r="F101" i="26"/>
  <c r="D101" i="26"/>
  <c r="B101" i="26"/>
  <c r="J100" i="26"/>
  <c r="G100" i="26"/>
  <c r="F100" i="26"/>
  <c r="D100" i="26"/>
  <c r="B100" i="26"/>
  <c r="J99" i="26"/>
  <c r="G99" i="26"/>
  <c r="F99" i="26"/>
  <c r="D99" i="26"/>
  <c r="B99" i="26"/>
  <c r="J98" i="26"/>
  <c r="G98" i="26"/>
  <c r="F98" i="26"/>
  <c r="D98" i="26"/>
  <c r="B98" i="26"/>
  <c r="J97" i="26"/>
  <c r="G97" i="26"/>
  <c r="F97" i="26"/>
  <c r="D97" i="26"/>
  <c r="B97" i="26"/>
  <c r="A91" i="26"/>
  <c r="C72" i="26"/>
  <c r="P45" i="26"/>
  <c r="N45" i="26"/>
  <c r="P44" i="26"/>
  <c r="N44" i="26"/>
  <c r="N43" i="26"/>
  <c r="C37" i="26"/>
  <c r="C36" i="26"/>
  <c r="D34" i="26"/>
  <c r="F33" i="26"/>
  <c r="F32" i="26"/>
  <c r="F31" i="26"/>
  <c r="F30" i="26"/>
  <c r="F29" i="26"/>
  <c r="F28" i="26"/>
  <c r="F25" i="26"/>
  <c r="G24" i="26"/>
  <c r="I73" i="26" l="1"/>
  <c r="F34" i="26"/>
  <c r="G36" i="26" s="1"/>
  <c r="C82" i="26"/>
  <c r="I81" i="26" s="1"/>
  <c r="D81" i="26"/>
  <c r="F2" i="6" l="1"/>
  <c r="G3" i="4" s="1"/>
  <c r="E2" i="6"/>
  <c r="D2" i="6"/>
  <c r="G40" i="24"/>
  <c r="F40" i="24"/>
  <c r="E40" i="24"/>
  <c r="I39" i="24"/>
  <c r="G39" i="24"/>
  <c r="F39" i="24"/>
  <c r="E39" i="24"/>
  <c r="G31" i="24"/>
  <c r="F31" i="24"/>
  <c r="E31" i="24"/>
  <c r="C31" i="24"/>
  <c r="B31" i="24"/>
  <c r="G30" i="24"/>
  <c r="F30" i="24"/>
  <c r="E30" i="24"/>
  <c r="C30" i="24"/>
  <c r="B30" i="24"/>
  <c r="G29" i="24"/>
  <c r="F29" i="24"/>
  <c r="E29" i="24"/>
  <c r="C29" i="24"/>
  <c r="B29" i="24"/>
  <c r="G28" i="24"/>
  <c r="F28" i="24"/>
  <c r="E28" i="24"/>
  <c r="C28" i="24"/>
  <c r="B28" i="24"/>
  <c r="G27" i="24"/>
  <c r="F27" i="24"/>
  <c r="E27" i="24"/>
  <c r="C27" i="24"/>
  <c r="B27" i="24"/>
  <c r="G26" i="24"/>
  <c r="F26" i="24"/>
  <c r="E26" i="24"/>
  <c r="C26" i="24"/>
  <c r="B26" i="24"/>
  <c r="G25" i="24"/>
  <c r="F25" i="24"/>
  <c r="E25" i="24"/>
  <c r="C25" i="24"/>
  <c r="B25" i="24"/>
  <c r="G24" i="24"/>
  <c r="F24" i="24"/>
  <c r="E24" i="24"/>
  <c r="C24" i="24"/>
  <c r="B24" i="24"/>
  <c r="G23" i="24"/>
  <c r="F23" i="24"/>
  <c r="E23" i="24"/>
  <c r="C23" i="24"/>
  <c r="B23" i="24"/>
  <c r="G22" i="24"/>
  <c r="F22" i="24"/>
  <c r="E22" i="24"/>
  <c r="C22" i="24"/>
  <c r="B22" i="24"/>
  <c r="G21" i="24"/>
  <c r="F21" i="24"/>
  <c r="E21" i="24"/>
  <c r="C21" i="24"/>
  <c r="B21" i="24"/>
  <c r="G20" i="24"/>
  <c r="F20" i="24"/>
  <c r="E20" i="24"/>
  <c r="C20" i="24"/>
  <c r="B20" i="24"/>
  <c r="G19" i="24"/>
  <c r="F19" i="24"/>
  <c r="E19" i="24"/>
  <c r="C19" i="24"/>
  <c r="B19" i="24"/>
  <c r="G18" i="24"/>
  <c r="F18" i="24"/>
  <c r="E18" i="24"/>
  <c r="C18" i="24"/>
  <c r="B18" i="24"/>
  <c r="G17" i="24"/>
  <c r="F17" i="24"/>
  <c r="E17" i="24"/>
  <c r="C17" i="24"/>
  <c r="B17" i="24"/>
  <c r="G16" i="24"/>
  <c r="F16" i="24"/>
  <c r="E16" i="24"/>
  <c r="C16" i="24"/>
  <c r="B16" i="24"/>
  <c r="G15" i="24"/>
  <c r="F15" i="24"/>
  <c r="E15" i="24"/>
  <c r="C15" i="24"/>
  <c r="B15" i="24"/>
  <c r="G14" i="24"/>
  <c r="F14" i="24"/>
  <c r="E14" i="24"/>
  <c r="C14" i="24"/>
  <c r="B14" i="24"/>
  <c r="G13" i="24"/>
  <c r="F13" i="24"/>
  <c r="E13" i="24"/>
  <c r="C13" i="24"/>
  <c r="B13" i="24"/>
  <c r="G12" i="24"/>
  <c r="F12" i="24"/>
  <c r="E12" i="24"/>
  <c r="C12" i="24"/>
  <c r="B12" i="24"/>
  <c r="G11" i="24"/>
  <c r="F11" i="24"/>
  <c r="E11" i="24"/>
  <c r="C11" i="24"/>
  <c r="B11" i="24"/>
  <c r="G10" i="24"/>
  <c r="F10" i="24"/>
  <c r="E10" i="24"/>
  <c r="C10" i="24"/>
  <c r="B10" i="24"/>
  <c r="G9" i="24"/>
  <c r="F9" i="24"/>
  <c r="E9" i="24"/>
  <c r="C9" i="24"/>
  <c r="B9" i="24"/>
  <c r="G8" i="24"/>
  <c r="F8" i="24"/>
  <c r="E8" i="24"/>
  <c r="C8" i="24"/>
  <c r="B8" i="24"/>
  <c r="G7" i="24"/>
  <c r="F7" i="24"/>
  <c r="E7" i="24"/>
  <c r="C7" i="24"/>
  <c r="B7" i="24"/>
  <c r="G6" i="24"/>
  <c r="F6" i="24"/>
  <c r="E6" i="24"/>
  <c r="C6" i="24"/>
  <c r="B6" i="24"/>
  <c r="G5" i="24"/>
  <c r="F5" i="24"/>
  <c r="E5" i="24"/>
  <c r="C5" i="24"/>
  <c r="B5" i="24"/>
  <c r="G4" i="24"/>
  <c r="F4" i="24"/>
  <c r="C4" i="24"/>
  <c r="B4" i="24"/>
  <c r="G3" i="24"/>
  <c r="D3" i="24" a="1"/>
  <c r="D3" i="24" s="1"/>
  <c r="C3" i="24"/>
  <c r="B3" i="24"/>
  <c r="G40" i="23"/>
  <c r="F40" i="23"/>
  <c r="E40" i="23"/>
  <c r="I39" i="23"/>
  <c r="G39" i="23"/>
  <c r="F39" i="23"/>
  <c r="E39" i="23"/>
  <c r="G31" i="23"/>
  <c r="F31" i="23"/>
  <c r="E31" i="23"/>
  <c r="C31" i="23"/>
  <c r="B31" i="23"/>
  <c r="G30" i="23"/>
  <c r="F30" i="23"/>
  <c r="E30" i="23"/>
  <c r="C30" i="23"/>
  <c r="B30" i="23"/>
  <c r="G29" i="23"/>
  <c r="F29" i="23"/>
  <c r="E29" i="23"/>
  <c r="C29" i="23"/>
  <c r="B29" i="23"/>
  <c r="G28" i="23"/>
  <c r="F28" i="23"/>
  <c r="E28" i="23"/>
  <c r="C28" i="23"/>
  <c r="B28" i="23"/>
  <c r="G27" i="23"/>
  <c r="F27" i="23"/>
  <c r="E27" i="23"/>
  <c r="C27" i="23"/>
  <c r="B27" i="23"/>
  <c r="G26" i="23"/>
  <c r="F26" i="23"/>
  <c r="E26" i="23"/>
  <c r="C26" i="23"/>
  <c r="B26" i="23"/>
  <c r="G25" i="23"/>
  <c r="F25" i="23"/>
  <c r="E25" i="23"/>
  <c r="C25" i="23"/>
  <c r="B25" i="23"/>
  <c r="G24" i="23"/>
  <c r="F24" i="23"/>
  <c r="E24" i="23"/>
  <c r="C24" i="23"/>
  <c r="B24" i="23"/>
  <c r="G23" i="23"/>
  <c r="F23" i="23"/>
  <c r="E23" i="23"/>
  <c r="C23" i="23"/>
  <c r="B23" i="23"/>
  <c r="G22" i="23"/>
  <c r="F22" i="23"/>
  <c r="E22" i="23"/>
  <c r="C22" i="23"/>
  <c r="B22" i="23"/>
  <c r="G21" i="23"/>
  <c r="F21" i="23"/>
  <c r="E21" i="23"/>
  <c r="C21" i="23"/>
  <c r="B21" i="23"/>
  <c r="G20" i="23"/>
  <c r="F20" i="23"/>
  <c r="E20" i="23"/>
  <c r="C20" i="23"/>
  <c r="B20" i="23"/>
  <c r="G19" i="23"/>
  <c r="F19" i="23"/>
  <c r="E19" i="23"/>
  <c r="C19" i="23"/>
  <c r="B19" i="23"/>
  <c r="G18" i="23"/>
  <c r="F18" i="23"/>
  <c r="E18" i="23"/>
  <c r="C18" i="23"/>
  <c r="B18" i="23"/>
  <c r="G17" i="23"/>
  <c r="F17" i="23"/>
  <c r="E17" i="23"/>
  <c r="C17" i="23"/>
  <c r="B17" i="23"/>
  <c r="G16" i="23"/>
  <c r="F16" i="23"/>
  <c r="E16" i="23"/>
  <c r="C16" i="23"/>
  <c r="B16" i="23"/>
  <c r="G15" i="23"/>
  <c r="F15" i="23"/>
  <c r="E15" i="23"/>
  <c r="C15" i="23"/>
  <c r="B15" i="23"/>
  <c r="G14" i="23"/>
  <c r="F14" i="23"/>
  <c r="E14" i="23"/>
  <c r="C14" i="23"/>
  <c r="B14" i="23"/>
  <c r="G13" i="23"/>
  <c r="F13" i="23"/>
  <c r="E13" i="23"/>
  <c r="C13" i="23"/>
  <c r="B13" i="23"/>
  <c r="G12" i="23"/>
  <c r="F12" i="23"/>
  <c r="E12" i="23"/>
  <c r="C12" i="23"/>
  <c r="B12" i="23"/>
  <c r="G11" i="23"/>
  <c r="F11" i="23"/>
  <c r="E11" i="23"/>
  <c r="C11" i="23"/>
  <c r="B11" i="23"/>
  <c r="G10" i="23"/>
  <c r="F10" i="23"/>
  <c r="E10" i="23"/>
  <c r="C10" i="23"/>
  <c r="B10" i="23"/>
  <c r="G9" i="23"/>
  <c r="F9" i="23"/>
  <c r="E9" i="23"/>
  <c r="C9" i="23"/>
  <c r="B9" i="23"/>
  <c r="G8" i="23"/>
  <c r="F8" i="23"/>
  <c r="E8" i="23"/>
  <c r="C8" i="23"/>
  <c r="B8" i="23"/>
  <c r="G7" i="23"/>
  <c r="F7" i="23"/>
  <c r="E7" i="23"/>
  <c r="C7" i="23"/>
  <c r="B7" i="23"/>
  <c r="G6" i="23"/>
  <c r="F6" i="23"/>
  <c r="E6" i="23"/>
  <c r="C6" i="23"/>
  <c r="B6" i="23"/>
  <c r="G5" i="23"/>
  <c r="F5" i="23"/>
  <c r="E5" i="23"/>
  <c r="C5" i="23"/>
  <c r="B5" i="23"/>
  <c r="G4" i="23"/>
  <c r="C4" i="23"/>
  <c r="B4" i="23"/>
  <c r="G3" i="23"/>
  <c r="D3" i="23" a="1"/>
  <c r="D3" i="23" s="1"/>
  <c r="C3" i="23"/>
  <c r="B3" i="23"/>
  <c r="G40" i="22"/>
  <c r="F40" i="22"/>
  <c r="E40" i="22"/>
  <c r="I39" i="22"/>
  <c r="G39" i="22"/>
  <c r="F39" i="22"/>
  <c r="E39" i="22"/>
  <c r="G31" i="22"/>
  <c r="F31" i="22"/>
  <c r="E31" i="22"/>
  <c r="C31" i="22"/>
  <c r="B31" i="22"/>
  <c r="G30" i="22"/>
  <c r="F30" i="22"/>
  <c r="E30" i="22"/>
  <c r="C30" i="22"/>
  <c r="B30" i="22"/>
  <c r="G29" i="22"/>
  <c r="F29" i="22"/>
  <c r="E29" i="22"/>
  <c r="C29" i="22"/>
  <c r="B29" i="22"/>
  <c r="G28" i="22"/>
  <c r="F28" i="22"/>
  <c r="E28" i="22"/>
  <c r="C28" i="22"/>
  <c r="B28" i="22"/>
  <c r="G27" i="22"/>
  <c r="F27" i="22"/>
  <c r="E27" i="22"/>
  <c r="C27" i="22"/>
  <c r="B27" i="22"/>
  <c r="G26" i="22"/>
  <c r="F26" i="22"/>
  <c r="E26" i="22"/>
  <c r="C26" i="22"/>
  <c r="B26" i="22"/>
  <c r="G25" i="22"/>
  <c r="F25" i="22"/>
  <c r="E25" i="22"/>
  <c r="C25" i="22"/>
  <c r="B25" i="22"/>
  <c r="G24" i="22"/>
  <c r="F24" i="22"/>
  <c r="E24" i="22"/>
  <c r="C24" i="22"/>
  <c r="B24" i="22"/>
  <c r="G23" i="22"/>
  <c r="F23" i="22"/>
  <c r="E23" i="22"/>
  <c r="C23" i="22"/>
  <c r="B23" i="22"/>
  <c r="G22" i="22"/>
  <c r="F22" i="22"/>
  <c r="E22" i="22"/>
  <c r="C22" i="22"/>
  <c r="B22" i="22"/>
  <c r="G21" i="22"/>
  <c r="F21" i="22"/>
  <c r="E21" i="22"/>
  <c r="C21" i="22"/>
  <c r="B21" i="22"/>
  <c r="G20" i="22"/>
  <c r="F20" i="22"/>
  <c r="E20" i="22"/>
  <c r="C20" i="22"/>
  <c r="B20" i="22"/>
  <c r="G19" i="22"/>
  <c r="F19" i="22"/>
  <c r="E19" i="22"/>
  <c r="C19" i="22"/>
  <c r="B19" i="22"/>
  <c r="G18" i="22"/>
  <c r="F18" i="22"/>
  <c r="E18" i="22"/>
  <c r="C18" i="22"/>
  <c r="B18" i="22"/>
  <c r="G17" i="22"/>
  <c r="F17" i="22"/>
  <c r="E17" i="22"/>
  <c r="C17" i="22"/>
  <c r="B17" i="22"/>
  <c r="G16" i="22"/>
  <c r="F16" i="22"/>
  <c r="E16" i="22"/>
  <c r="C16" i="22"/>
  <c r="B16" i="22"/>
  <c r="G15" i="22"/>
  <c r="F15" i="22"/>
  <c r="E15" i="22"/>
  <c r="C15" i="22"/>
  <c r="B15" i="22"/>
  <c r="G14" i="22"/>
  <c r="F14" i="22"/>
  <c r="E14" i="22"/>
  <c r="C14" i="22"/>
  <c r="B14" i="22"/>
  <c r="G13" i="22"/>
  <c r="F13" i="22"/>
  <c r="E13" i="22"/>
  <c r="C13" i="22"/>
  <c r="B13" i="22"/>
  <c r="G12" i="22"/>
  <c r="F12" i="22"/>
  <c r="E12" i="22"/>
  <c r="C12" i="22"/>
  <c r="B12" i="22"/>
  <c r="G11" i="22"/>
  <c r="F11" i="22"/>
  <c r="E11" i="22"/>
  <c r="C11" i="22"/>
  <c r="B11" i="22"/>
  <c r="G10" i="22"/>
  <c r="F10" i="22"/>
  <c r="E10" i="22"/>
  <c r="C10" i="22"/>
  <c r="B10" i="22"/>
  <c r="G9" i="22"/>
  <c r="F9" i="22"/>
  <c r="E9" i="22"/>
  <c r="C9" i="22"/>
  <c r="B9" i="22"/>
  <c r="G8" i="22"/>
  <c r="F8" i="22"/>
  <c r="E8" i="22"/>
  <c r="C8" i="22"/>
  <c r="B8" i="22"/>
  <c r="G7" i="22"/>
  <c r="F7" i="22"/>
  <c r="E7" i="22"/>
  <c r="C7" i="22"/>
  <c r="B7" i="22"/>
  <c r="G6" i="22"/>
  <c r="F6" i="22"/>
  <c r="E6" i="22"/>
  <c r="C6" i="22"/>
  <c r="B6" i="22"/>
  <c r="G5" i="22"/>
  <c r="F5" i="22"/>
  <c r="E5" i="22"/>
  <c r="C5" i="22"/>
  <c r="B5" i="22"/>
  <c r="G4" i="22"/>
  <c r="F4" i="22"/>
  <c r="E4" i="22"/>
  <c r="C4" i="22"/>
  <c r="B4" i="22"/>
  <c r="G3" i="22"/>
  <c r="F3" i="22"/>
  <c r="E3" i="22"/>
  <c r="D3" i="22" a="1"/>
  <c r="D3" i="22" s="1"/>
  <c r="C3" i="22"/>
  <c r="B3" i="22"/>
  <c r="G40" i="21"/>
  <c r="F40" i="21"/>
  <c r="E40" i="21"/>
  <c r="I39" i="21"/>
  <c r="G39" i="21"/>
  <c r="F39" i="21"/>
  <c r="E39" i="21"/>
  <c r="G31" i="21"/>
  <c r="F31" i="21"/>
  <c r="E31" i="21"/>
  <c r="C31" i="21"/>
  <c r="B31" i="21"/>
  <c r="G30" i="21"/>
  <c r="F30" i="21"/>
  <c r="E30" i="21"/>
  <c r="C30" i="21"/>
  <c r="B30" i="21"/>
  <c r="G29" i="21"/>
  <c r="F29" i="21"/>
  <c r="E29" i="21"/>
  <c r="C29" i="21"/>
  <c r="B29" i="21"/>
  <c r="G28" i="21"/>
  <c r="F28" i="21"/>
  <c r="E28" i="21"/>
  <c r="C28" i="21"/>
  <c r="B28" i="21"/>
  <c r="G27" i="21"/>
  <c r="F27" i="21"/>
  <c r="E27" i="21"/>
  <c r="C27" i="21"/>
  <c r="B27" i="21"/>
  <c r="G26" i="21"/>
  <c r="F26" i="21"/>
  <c r="E26" i="21"/>
  <c r="C26" i="21"/>
  <c r="B26" i="21"/>
  <c r="G25" i="21"/>
  <c r="F25" i="21"/>
  <c r="E25" i="21"/>
  <c r="C25" i="21"/>
  <c r="B25" i="21"/>
  <c r="G24" i="21"/>
  <c r="F24" i="21"/>
  <c r="E24" i="21"/>
  <c r="C24" i="21"/>
  <c r="B24" i="21"/>
  <c r="G23" i="21"/>
  <c r="F23" i="21"/>
  <c r="E23" i="21"/>
  <c r="C23" i="21"/>
  <c r="B23" i="21"/>
  <c r="G22" i="21"/>
  <c r="F22" i="21"/>
  <c r="E22" i="21"/>
  <c r="C22" i="21"/>
  <c r="B22" i="21"/>
  <c r="G21" i="21"/>
  <c r="F21" i="21"/>
  <c r="E21" i="21"/>
  <c r="C21" i="21"/>
  <c r="B21" i="21"/>
  <c r="G20" i="21"/>
  <c r="F20" i="21"/>
  <c r="E20" i="21"/>
  <c r="C20" i="21"/>
  <c r="B20" i="21"/>
  <c r="G19" i="21"/>
  <c r="F19" i="21"/>
  <c r="E19" i="21"/>
  <c r="C19" i="21"/>
  <c r="B19" i="21"/>
  <c r="G18" i="21"/>
  <c r="F18" i="21"/>
  <c r="E18" i="21"/>
  <c r="C18" i="21"/>
  <c r="B18" i="21"/>
  <c r="G17" i="21"/>
  <c r="F17" i="21"/>
  <c r="E17" i="21"/>
  <c r="C17" i="21"/>
  <c r="B17" i="21"/>
  <c r="G16" i="21"/>
  <c r="F16" i="21"/>
  <c r="E16" i="21"/>
  <c r="C16" i="21"/>
  <c r="B16" i="21"/>
  <c r="G15" i="21"/>
  <c r="F15" i="21"/>
  <c r="E15" i="21"/>
  <c r="C15" i="21"/>
  <c r="B15" i="21"/>
  <c r="G14" i="21"/>
  <c r="F14" i="21"/>
  <c r="E14" i="21"/>
  <c r="C14" i="21"/>
  <c r="B14" i="21"/>
  <c r="G13" i="21"/>
  <c r="F13" i="21"/>
  <c r="E13" i="21"/>
  <c r="C13" i="21"/>
  <c r="B13" i="21"/>
  <c r="G12" i="21"/>
  <c r="F12" i="21"/>
  <c r="E12" i="21"/>
  <c r="C12" i="21"/>
  <c r="B12" i="21"/>
  <c r="G11" i="21"/>
  <c r="F11" i="21"/>
  <c r="E11" i="21"/>
  <c r="C11" i="21"/>
  <c r="B11" i="21"/>
  <c r="G10" i="21"/>
  <c r="F10" i="21"/>
  <c r="E10" i="21"/>
  <c r="C10" i="21"/>
  <c r="B10" i="21"/>
  <c r="G9" i="21"/>
  <c r="F9" i="21"/>
  <c r="E9" i="21"/>
  <c r="C9" i="21"/>
  <c r="B9" i="21"/>
  <c r="G8" i="21"/>
  <c r="F8" i="21"/>
  <c r="E8" i="21"/>
  <c r="C8" i="21"/>
  <c r="B8" i="21"/>
  <c r="G7" i="21"/>
  <c r="F7" i="21"/>
  <c r="E7" i="21"/>
  <c r="C7" i="21"/>
  <c r="B7" i="21"/>
  <c r="G6" i="21"/>
  <c r="F6" i="21"/>
  <c r="E6" i="21"/>
  <c r="C6" i="21"/>
  <c r="B6" i="21"/>
  <c r="G5" i="21"/>
  <c r="F5" i="21"/>
  <c r="E5" i="21"/>
  <c r="C5" i="21"/>
  <c r="B5" i="21"/>
  <c r="G4" i="21"/>
  <c r="F4" i="21"/>
  <c r="E4" i="21"/>
  <c r="C4" i="21"/>
  <c r="B4" i="21"/>
  <c r="G3" i="21"/>
  <c r="F3" i="21"/>
  <c r="E3" i="21"/>
  <c r="D3" i="21" a="1"/>
  <c r="D3" i="21" s="1"/>
  <c r="C3" i="21"/>
  <c r="B3" i="2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D3" i="4" a="1"/>
  <c r="D3" i="4" s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" i="4"/>
  <c r="E40" i="4"/>
  <c r="F40" i="4"/>
  <c r="G40" i="4"/>
  <c r="E39" i="4"/>
  <c r="F39" i="4"/>
  <c r="G39" i="4"/>
  <c r="F3" i="24"/>
  <c r="E4" i="24"/>
  <c r="G4" i="4" l="1"/>
  <c r="F3" i="4"/>
  <c r="F4" i="4"/>
  <c r="E3" i="4"/>
  <c r="E4" i="4"/>
  <c r="E3" i="23"/>
  <c r="E4" i="23"/>
  <c r="E3" i="24"/>
  <c r="F3" i="23"/>
  <c r="F4" i="23"/>
  <c r="I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jessy fromentin</author>
  </authors>
  <commentList>
    <comment ref="E32" authorId="0" shapeId="0" xr:uid="{96D13048-5C0B-4D97-A253-761ACD25E7C9}">
      <text>
        <r>
          <rPr>
            <b/>
            <sz val="14"/>
            <color indexed="10"/>
            <rFont val="Tahoma"/>
            <family val="2"/>
          </rPr>
          <t>MESURE EN CM</t>
        </r>
      </text>
    </comment>
    <comment ref="H37" authorId="0" shapeId="0" xr:uid="{3AE3A5A3-38F7-4D1D-BBE2-F490B7D521B7}">
      <text>
        <r>
          <rPr>
            <b/>
            <sz val="22"/>
            <color indexed="10"/>
            <rFont val="Tahoma"/>
            <family val="2"/>
          </rPr>
          <t>SI VOUS NE SOUHAITEZ PAS DE POSITIONNEMENT PARTICULIER TAPEZ LE SIGNE "-"</t>
        </r>
      </text>
    </comment>
    <comment ref="C42" authorId="0" shapeId="0" xr:uid="{F3F8AD5C-46B9-498E-91A1-C1975E95932A}">
      <text>
        <r>
          <rPr>
            <b/>
            <sz val="14"/>
            <color indexed="10"/>
            <rFont val="Tahoma"/>
            <family val="2"/>
          </rPr>
          <t>EN L'ABSENCE DE CERTIFICATION DE L'EXACTITUDE DES DONNÉES, LA FEUILLE D'ENGAGEMENT NE SERA PAS TRAITÉE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3" authorId="0" shapeId="0" xr:uid="{09F9C7EC-C9E8-4D60-A915-2650BF1BEDD9}">
      <text>
        <r>
          <rPr>
            <b/>
            <sz val="14"/>
            <color indexed="10"/>
            <rFont val="Tahoma"/>
            <family val="2"/>
          </rPr>
          <t>EN L'ABSENCE DE CONFIRMATION DE VOTRE ENGAGEMENT VIS-À-VIS DU RÈGLEMENT, LA FEUILLE D'ENGAGEMENT NE SERA PAS TRAITÉE</t>
        </r>
      </text>
    </comment>
    <comment ref="E73" authorId="0" shapeId="0" xr:uid="{98F679AA-7DBC-4FA7-B420-8EB3D31C0B7D}">
      <text>
        <r>
          <rPr>
            <b/>
            <sz val="14"/>
            <color indexed="10"/>
            <rFont val="Tahoma"/>
            <family val="2"/>
          </rPr>
          <t>AU FORMAT hh:mm</t>
        </r>
        <r>
          <rPr>
            <sz val="14"/>
            <color indexed="81"/>
            <rFont val="Tahoma"/>
            <family val="2"/>
          </rPr>
          <t xml:space="preserve">
</t>
        </r>
      </text>
    </comment>
    <comment ref="H79" authorId="0" shapeId="0" xr:uid="{16A7AB43-9004-4CEA-BA6C-7658BFFC12DD}">
      <text>
        <r>
          <rPr>
            <b/>
            <sz val="14"/>
            <color indexed="10"/>
            <rFont val="Tahoma"/>
            <family val="2"/>
          </rPr>
          <t>AU FORMAT hh:mm</t>
        </r>
        <r>
          <rPr>
            <sz val="14"/>
            <color indexed="81"/>
            <rFont val="Tahoma"/>
            <family val="2"/>
          </rPr>
          <t xml:space="preserve">
</t>
        </r>
      </text>
    </comment>
    <comment ref="E86" authorId="0" shapeId="0" xr:uid="{7751C5A4-248E-4432-91EC-9BB1F702B4BA}">
      <text>
        <r>
          <rPr>
            <b/>
            <sz val="14"/>
            <color indexed="10"/>
            <rFont val="Tahoma"/>
            <family val="2"/>
          </rPr>
          <t>SAISIR LE NUMÉRO DE PRÉ-INSCRIPTION AU CATALOGUE, CORRESPONDANT AU PREMIER CHAT ENGAGÉ PAR L'EXPOSANT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<sst xmlns="http://schemas.openxmlformats.org/spreadsheetml/2006/main" count="331" uniqueCount="288">
  <si>
    <t>N°</t>
  </si>
  <si>
    <t>IDENTIFICATION</t>
  </si>
  <si>
    <t>NOM DU CHAT</t>
  </si>
  <si>
    <t>RACE</t>
  </si>
  <si>
    <t>EXPOSANT</t>
  </si>
  <si>
    <t>ADRESSE</t>
  </si>
  <si>
    <t>OBS</t>
  </si>
  <si>
    <t>CHAT DE MAISON</t>
  </si>
  <si>
    <t>SAMEDI 17 OCTOBRE 2026</t>
  </si>
  <si>
    <t>VENDREDI 16 OCTOBRE 2026</t>
  </si>
  <si>
    <t>JEUDI 15 OCTOBRE 2026</t>
  </si>
  <si>
    <t>MERCREDI 14 OCTOBRE 2026</t>
  </si>
  <si>
    <t>DIMANCHE 18 OCTOBRE 2026</t>
  </si>
  <si>
    <t>races</t>
  </si>
  <si>
    <t>ABYSSIN</t>
  </si>
  <si>
    <t>AMERICAN BOBTAIL</t>
  </si>
  <si>
    <t>AMERICAN CURL</t>
  </si>
  <si>
    <t>AMERICAN SHORTHAIR</t>
  </si>
  <si>
    <t>AMERICAN WIREHAIR</t>
  </si>
  <si>
    <t>ANGORA TURC</t>
  </si>
  <si>
    <t>ASIAN</t>
  </si>
  <si>
    <t>BALINAIS</t>
  </si>
  <si>
    <t>BENGAL</t>
  </si>
  <si>
    <t>BOMBAY</t>
  </si>
  <si>
    <t>BRITISH LONGHAIR</t>
  </si>
  <si>
    <t>BRITISH SHORTHAIR</t>
  </si>
  <si>
    <t>BURMESE AMÉRICAIN</t>
  </si>
  <si>
    <t>BURMESE ANGLAIS</t>
  </si>
  <si>
    <t>BURMILLA</t>
  </si>
  <si>
    <t>CALIFORNIAN REX</t>
  </si>
  <si>
    <t>CÉLESTE LONGHAIR</t>
  </si>
  <si>
    <t>CÉLESTE SHORTHAIR</t>
  </si>
  <si>
    <t>CEYLAN</t>
  </si>
  <si>
    <t>CHARTREUX</t>
  </si>
  <si>
    <t>CHAUSIE</t>
  </si>
  <si>
    <t>CORNISH REX</t>
  </si>
  <si>
    <t>CYMRIC</t>
  </si>
  <si>
    <t>DEVON REX</t>
  </si>
  <si>
    <t>DONSKOY</t>
  </si>
  <si>
    <t>EUROPEAN SHORTHAIR</t>
  </si>
  <si>
    <t>EXOTIC SHORTHAIR</t>
  </si>
  <si>
    <t>GERMAN REX</t>
  </si>
  <si>
    <t>HAVANA BROWN</t>
  </si>
  <si>
    <t>HIGHLAND FOLD</t>
  </si>
  <si>
    <t>HIGHLAND STRAIGHT</t>
  </si>
  <si>
    <t>JAPANESE BOBTAIL</t>
  </si>
  <si>
    <t>KORAT</t>
  </si>
  <si>
    <t>KURILIAN BOTAIL</t>
  </si>
  <si>
    <t>LAPERM</t>
  </si>
  <si>
    <t>LYKOI</t>
  </si>
  <si>
    <t>MAINE COON</t>
  </si>
  <si>
    <t>MANDARIN</t>
  </si>
  <si>
    <t>MANX</t>
  </si>
  <si>
    <t>MAU ÉGYPTIEN</t>
  </si>
  <si>
    <t>MUNCHKIN POIL COURT</t>
  </si>
  <si>
    <t>MUNCHKIN POIL LONG</t>
  </si>
  <si>
    <t>NEBELUNG</t>
  </si>
  <si>
    <t>NORVÉGIEN</t>
  </si>
  <si>
    <t>OCICAT</t>
  </si>
  <si>
    <t>ORIENTAL</t>
  </si>
  <si>
    <t>PERSAN</t>
  </si>
  <si>
    <t>PETERBALD</t>
  </si>
  <si>
    <t>PIXIE BOB POIL COURT</t>
  </si>
  <si>
    <t>PIXIE BOB POIL LONG</t>
  </si>
  <si>
    <t>RAGDOLL</t>
  </si>
  <si>
    <t>RUSSE</t>
  </si>
  <si>
    <t>SACRÉ DE BIRMANIE</t>
  </si>
  <si>
    <t>SAVANNAH</t>
  </si>
  <si>
    <t>SCOTTISH FOLD</t>
  </si>
  <si>
    <t>SCOTTISH STRAIGHT</t>
  </si>
  <si>
    <t>SELKIRK REX POIL COURT</t>
  </si>
  <si>
    <t>SELKIRK REX POIL LONG</t>
  </si>
  <si>
    <t>SIAMOIS</t>
  </si>
  <si>
    <t>SIBÉRIEN</t>
  </si>
  <si>
    <t>SINGAPURA</t>
  </si>
  <si>
    <t>SNOWSHOE</t>
  </si>
  <si>
    <t>SOKOKÉ</t>
  </si>
  <si>
    <t>SOMALI</t>
  </si>
  <si>
    <t>SPHYNX</t>
  </si>
  <si>
    <t>THAI</t>
  </si>
  <si>
    <t>TONKINOIS POIL COURT</t>
  </si>
  <si>
    <t>TONKINOIS POIL LONG</t>
  </si>
  <si>
    <t>TOYGER</t>
  </si>
  <si>
    <t>TURC DU LAC DE VAN</t>
  </si>
  <si>
    <t>YORK CHOCOLAT</t>
  </si>
  <si>
    <t>CHERUBIM</t>
  </si>
  <si>
    <t>NOM</t>
  </si>
  <si>
    <t>PRÉNOM</t>
  </si>
  <si>
    <t>CODE POSTAL</t>
  </si>
  <si>
    <t>VILLE</t>
  </si>
  <si>
    <t>N° TÉL</t>
  </si>
  <si>
    <t>EMAIL</t>
  </si>
  <si>
    <t>CATÉGORIE</t>
  </si>
  <si>
    <t>SIRET</t>
  </si>
  <si>
    <t>N° CAPACITÉ</t>
  </si>
  <si>
    <t>Complément adresse</t>
  </si>
  <si>
    <t>ÉLEVEUR</t>
  </si>
  <si>
    <t>ADOPTANT</t>
  </si>
  <si>
    <t>SIRET/CAPACITÉ</t>
  </si>
  <si>
    <t>GENRE</t>
  </si>
  <si>
    <t>Mr</t>
  </si>
  <si>
    <t>Mme</t>
  </si>
  <si>
    <t>CIVILITÉ</t>
  </si>
  <si>
    <t>PARTICIPANT</t>
  </si>
  <si>
    <t>1°</t>
  </si>
  <si>
    <t>2°</t>
  </si>
  <si>
    <t>3°</t>
  </si>
  <si>
    <t>N° D'ORDRE</t>
  </si>
  <si>
    <r>
      <rPr>
        <b/>
        <sz val="20"/>
        <color rgb="FFFF0000"/>
        <rFont val="Aptos Narrow"/>
        <family val="2"/>
        <scheme val="minor"/>
      </rPr>
      <t>SAISISSEZ SUR L'ONGLET  CORRESPONDANT AU JOUR OÙ VOUS DÉSIREZ PRÉSENTER VOTRE CHAT</t>
    </r>
    <r>
      <rPr>
        <sz val="20"/>
        <color theme="1"/>
        <rFont val="Aptos Narrow"/>
        <family val="2"/>
        <scheme val="minor"/>
      </rPr>
      <t xml:space="preserve">
LE </t>
    </r>
    <r>
      <rPr>
        <b/>
        <sz val="20"/>
        <color rgb="FFFF0000"/>
        <rFont val="Aptos Narrow"/>
        <family val="2"/>
        <scheme val="minor"/>
      </rPr>
      <t>NUMÉRO</t>
    </r>
    <r>
      <rPr>
        <b/>
        <sz val="20"/>
        <color theme="1"/>
        <rFont val="Aptos Narrow"/>
        <family val="2"/>
        <scheme val="minor"/>
      </rPr>
      <t xml:space="preserve"> </t>
    </r>
    <r>
      <rPr>
        <b/>
        <sz val="20"/>
        <color rgb="FFFF0000"/>
        <rFont val="Aptos Narrow"/>
        <family val="2"/>
        <scheme val="minor"/>
      </rPr>
      <t>D'ORDRE</t>
    </r>
    <r>
      <rPr>
        <sz val="20"/>
        <color theme="1"/>
        <rFont val="Aptos Narrow"/>
        <family val="2"/>
        <scheme val="minor"/>
      </rPr>
      <t xml:space="preserve"> DE L'ONGLET </t>
    </r>
    <r>
      <rPr>
        <b/>
        <sz val="20"/>
        <color rgb="FF0000FF"/>
        <rFont val="Aptos Narrow"/>
        <family val="2"/>
        <scheme val="minor"/>
      </rPr>
      <t>"MES CHATS"</t>
    </r>
    <r>
      <rPr>
        <sz val="20"/>
        <color theme="1"/>
        <rFont val="Aptos Narrow"/>
        <family val="2"/>
        <scheme val="minor"/>
      </rPr>
      <t xml:space="preserve"> QUI LUI CORRESPOND</t>
    </r>
  </si>
  <si>
    <t>AFIN DE VOUS ÉVITER DES SAISIES RÉCURRENTES :</t>
  </si>
  <si>
    <t>N° Enregistrement LOOF</t>
  </si>
  <si>
    <r>
      <t xml:space="preserve">N° IDENTIFICATION
</t>
    </r>
    <r>
      <rPr>
        <b/>
        <sz val="12"/>
        <color rgb="FFFF0000"/>
        <rFont val="Aptos Narrow"/>
        <family val="2"/>
        <scheme val="minor"/>
      </rPr>
      <t>(Puce)</t>
    </r>
  </si>
  <si>
    <r>
      <t xml:space="preserve">NOM DU CHAT
</t>
    </r>
    <r>
      <rPr>
        <b/>
        <sz val="14"/>
        <color rgb="FFFF0000"/>
        <rFont val="Aptos Narrow"/>
        <family val="2"/>
        <scheme val="minor"/>
      </rPr>
      <t>(avec AFFIXE)</t>
    </r>
  </si>
  <si>
    <t>RAPPEL : Cette demande d'engagement ne sera DÉFINITIVE qu'après confirmation du bureau de l'AFR974.</t>
  </si>
  <si>
    <t xml:space="preserve"> - </t>
  </si>
  <si>
    <t>Nom :</t>
  </si>
  <si>
    <t>Prénom :</t>
  </si>
  <si>
    <t>Adresse :</t>
  </si>
  <si>
    <t>Complément d'adresse :</t>
  </si>
  <si>
    <t>Code postal :</t>
  </si>
  <si>
    <t>Ville :</t>
  </si>
  <si>
    <t>N° de Téléphone :</t>
  </si>
  <si>
    <t>Email :</t>
  </si>
  <si>
    <t>Qualité :</t>
  </si>
  <si>
    <t>SIRET :</t>
  </si>
  <si>
    <t>Certificat de capacité :</t>
  </si>
  <si>
    <t>Je suis adhérent(e) à l'AFR974 :</t>
  </si>
  <si>
    <t>INFORMATIONS DIVERSES</t>
  </si>
  <si>
    <t>Je souhaite être assesseur(e) :</t>
  </si>
  <si>
    <t>Cette exposition propose des jugements de conformité</t>
  </si>
  <si>
    <t>OUI</t>
  </si>
  <si>
    <t>INFORMATIONS RELATIVES AUX CHATS, CAGES ET PLACEMENT</t>
  </si>
  <si>
    <t>J'inscris :</t>
  </si>
  <si>
    <t>chat(s)</t>
  </si>
  <si>
    <t>chat(s) à saisir</t>
  </si>
  <si>
    <t>Je dispose de :</t>
  </si>
  <si>
    <t>LONGUEUR DE CAGE</t>
  </si>
  <si>
    <t>NBRE</t>
  </si>
  <si>
    <r>
      <t xml:space="preserve">POUR LES CAGES
</t>
    </r>
    <r>
      <rPr>
        <b/>
        <sz val="11"/>
        <color rgb="FFFF0000"/>
        <rFont val="Aptos Narrow"/>
        <family val="2"/>
        <scheme val="minor"/>
      </rPr>
      <t>DE PLUS DE 120 CM</t>
    </r>
    <r>
      <rPr>
        <b/>
        <sz val="11"/>
        <color theme="1"/>
        <rFont val="Aptos Narrow"/>
        <family val="2"/>
        <scheme val="minor"/>
      </rPr>
      <t xml:space="preserve">
INDIQUEZ LA LONGUEUR</t>
    </r>
  </si>
  <si>
    <t>MÉTRAGE ACCORDÉ</t>
  </si>
  <si>
    <t>Jusqu'à 58 cm</t>
  </si>
  <si>
    <t>RENDEZ-VOUS sur l'onglet "CALCUL COÛT" afin d'y VÉRIFIER les montants et demander à VALIDER vos données.</t>
  </si>
  <si>
    <t>59 à 80 cm</t>
  </si>
  <si>
    <t>81 à 100 cm</t>
  </si>
  <si>
    <t>101 à 120 cm</t>
  </si>
  <si>
    <t>PLUS DE 120 cm</t>
  </si>
  <si>
    <t>JE SOUHAITE LOUER UNE/DES CAGES</t>
  </si>
  <si>
    <t>N'OUBLIEZ PAS DE DATER</t>
  </si>
  <si>
    <t>TOTAUX</t>
  </si>
  <si>
    <t>cage(s)</t>
  </si>
  <si>
    <t>J'ai besoin de :</t>
  </si>
  <si>
    <t>mètre(s) linéaire(s)</t>
  </si>
  <si>
    <t>Je souhaite louer une cage :</t>
  </si>
  <si>
    <t>Je souhaiterais être positionné(e) à côté de :</t>
  </si>
  <si>
    <t>VALIDATION ET PAIEMENT</t>
  </si>
  <si>
    <t xml:space="preserve">Je bénéficie d'une réduction de : </t>
  </si>
  <si>
    <t>€</t>
  </si>
  <si>
    <t>Je certifie exactes les données fournies :</t>
  </si>
  <si>
    <t>(Je joins les pièces justificatives)</t>
  </si>
  <si>
    <t>Règlement téléchargeable à partir du site de l'AFR</t>
  </si>
  <si>
    <t>CD</t>
  </si>
  <si>
    <t xml:space="preserve">à </t>
  </si>
  <si>
    <t>, le</t>
  </si>
  <si>
    <t>COORDONNÉES BANCAIRES - ASSOCIATION FÉLINE RÉUNIONNAISE</t>
  </si>
  <si>
    <t>IBAN</t>
  </si>
  <si>
    <t>FR76 1990 6009 7430 0238 9725 035</t>
  </si>
  <si>
    <t>BIC</t>
  </si>
  <si>
    <t>AGRIRERX</t>
  </si>
  <si>
    <t>Lien HelloAsso</t>
  </si>
  <si>
    <r>
      <t xml:space="preserve">PROCÉDURE DE VALIDATION - </t>
    </r>
    <r>
      <rPr>
        <b/>
        <sz val="22"/>
        <color rgb="FFFF0000"/>
        <rFont val="Aptos Narrow"/>
        <family val="2"/>
        <scheme val="minor"/>
      </rPr>
      <t>PARTIE RÉSERVÉE AU BUREAU DE L'AFR974</t>
    </r>
  </si>
  <si>
    <t>CONDITION DE DATE</t>
  </si>
  <si>
    <t>DATE LIMITE</t>
  </si>
  <si>
    <t>Votre demande d'engagement en date du</t>
  </si>
  <si>
    <t xml:space="preserve">a été reçue par le Bureau de l'AFR974, le </t>
  </si>
  <si>
    <t>à</t>
  </si>
  <si>
    <t>heures</t>
  </si>
  <si>
    <t>SOIT</t>
  </si>
  <si>
    <t>jour(s)</t>
  </si>
  <si>
    <t>la date limite.</t>
  </si>
  <si>
    <t>Concernant le virement de</t>
  </si>
  <si>
    <t>effectué le</t>
  </si>
  <si>
    <t xml:space="preserve">RÉFÉRENCES </t>
  </si>
  <si>
    <t>L'écart constaté avec le calcul porté ci-dessus est de</t>
  </si>
  <si>
    <t>Le montant du virement est donc</t>
  </si>
  <si>
    <t>paiement attendu par le Bureau de l'AFR974.</t>
  </si>
  <si>
    <t>LIMITE DE PRISE EN COMPTE DES CHATS</t>
  </si>
  <si>
    <t>Le(s) chat(s) que vous avez engagé(s) est (sont) pointé(s) à la (aux) position(s) suivante(s) dans l'ordre d'inscription global de l'événement</t>
  </si>
  <si>
    <t>Vérification</t>
  </si>
  <si>
    <t>NOM CHAT</t>
  </si>
  <si>
    <t>SEXE</t>
  </si>
  <si>
    <t>CONFIRMATION</t>
  </si>
  <si>
    <t>CLASSE DE JUGEMENT</t>
  </si>
  <si>
    <t>Super Bonus</t>
  </si>
  <si>
    <t>VALIDATION DU PAIEMENT POUR LA LOCATION DES CAISSES</t>
  </si>
  <si>
    <t>chats/jour</t>
  </si>
  <si>
    <t>LE TAMPON</t>
  </si>
  <si>
    <t>NON</t>
  </si>
  <si>
    <t>IDENTIFICATION DU PARTICIPANT</t>
  </si>
  <si>
    <t xml:space="preserve">J'ai lu le règlement de l'événement et je m'engage à le respecter : </t>
  </si>
  <si>
    <t>Je règle le montant de location des cages de</t>
  </si>
  <si>
    <t>par virement direct</t>
  </si>
  <si>
    <t>ville</t>
  </si>
  <si>
    <t>BASSE TERRE</t>
  </si>
  <si>
    <t>BASSE VALLÉE</t>
  </si>
  <si>
    <t>BEAUFONDS</t>
  </si>
  <si>
    <t>BELLEPIERRE</t>
  </si>
  <si>
    <t>BELLEMÈNE</t>
  </si>
  <si>
    <t>BERNICA</t>
  </si>
  <si>
    <t>BOIS DE NÈFLES ST DENIS</t>
  </si>
  <si>
    <t>BOIS DE NÈFLES ST PAUL</t>
  </si>
  <si>
    <t>BRAS PANON</t>
  </si>
  <si>
    <t>CAMBUSTON</t>
  </si>
  <si>
    <t>CAMÉLIAS</t>
  </si>
  <si>
    <t>CILAOS</t>
  </si>
  <si>
    <t>ENTRE DEUX</t>
  </si>
  <si>
    <t>GRAND BOIS</t>
  </si>
  <si>
    <t>HELL BOURG</t>
  </si>
  <si>
    <t>JEAN PETIT</t>
  </si>
  <si>
    <t>L ÉTANG SALÉ</t>
  </si>
  <si>
    <t>L ÉTANG SALÉ LES BAINS</t>
  </si>
  <si>
    <t>LA BRETAGNE</t>
  </si>
  <si>
    <t>LA CHALOUPE</t>
  </si>
  <si>
    <t>LA CRESSONNIÈRE</t>
  </si>
  <si>
    <t>LA GRANDE MONTÉE</t>
  </si>
  <si>
    <t>LA MONTAGNE</t>
  </si>
  <si>
    <t>LA PLAINE DES CAFRES</t>
  </si>
  <si>
    <t>LA PLAINE DES PALMISTES</t>
  </si>
  <si>
    <t>LA POSSESSION</t>
  </si>
  <si>
    <t>LA RIVIÈRE</t>
  </si>
  <si>
    <t>LA RIVIÈRE DES GALETS</t>
  </si>
  <si>
    <t>LA SALINE</t>
  </si>
  <si>
    <t>LA SALINE LES BAINS</t>
  </si>
  <si>
    <t>LE BRULÉ</t>
  </si>
  <si>
    <t>LE DOS D ANE</t>
  </si>
  <si>
    <t>LE GUILLAUME</t>
  </si>
  <si>
    <t>LE PITON ST LEU</t>
  </si>
  <si>
    <t>LE PITON STE ROSE</t>
  </si>
  <si>
    <t>LE PLATE</t>
  </si>
  <si>
    <t>LE PORT</t>
  </si>
  <si>
    <t>LE TAMPON 14ÈME KM</t>
  </si>
  <si>
    <t>LE TAMPON 17ÈME KM</t>
  </si>
  <si>
    <t>LES AVIRONS</t>
  </si>
  <si>
    <t>LES LIANES</t>
  </si>
  <si>
    <t>LES MAKES</t>
  </si>
  <si>
    <t>LES TROIS BASSINS</t>
  </si>
  <si>
    <t>LES TROIS MARES</t>
  </si>
  <si>
    <t>MONT VERT</t>
  </si>
  <si>
    <t>MOUFIA</t>
  </si>
  <si>
    <t>PALMISTE ROUGE</t>
  </si>
  <si>
    <t>PETITE ILE</t>
  </si>
  <si>
    <t>PITON GOYAVES</t>
  </si>
  <si>
    <t>PLATEAU CAILLOUX</t>
  </si>
  <si>
    <t>PONT D YVES</t>
  </si>
  <si>
    <t>RAVINE BLANCHE</t>
  </si>
  <si>
    <t>RAVINE DES CABRIS</t>
  </si>
  <si>
    <t>RIVIÈRE DES PLUIES</t>
  </si>
  <si>
    <t>RIVIÈRE DU MAT</t>
  </si>
  <si>
    <t>ROLAND GARROS AÉROPORT</t>
  </si>
  <si>
    <t>SALAZIE</t>
  </si>
  <si>
    <t>ST ANDRÉ</t>
  </si>
  <si>
    <t>ST BENOIT</t>
  </si>
  <si>
    <t>ST BERNARD</t>
  </si>
  <si>
    <t>ST DENIS</t>
  </si>
  <si>
    <t>ST DENIS CHAUDRON</t>
  </si>
  <si>
    <t>ST FRANCOIS</t>
  </si>
  <si>
    <t>ST GILLES LES BAINS</t>
  </si>
  <si>
    <t>ST GILLES LES HAUTS</t>
  </si>
  <si>
    <t>ST JOSEPH</t>
  </si>
  <si>
    <t>ST LEU</t>
  </si>
  <si>
    <t>ST LOUIS</t>
  </si>
  <si>
    <t>ST PAUL</t>
  </si>
  <si>
    <t>ST PHILIPPE</t>
  </si>
  <si>
    <t>ST PIERRE</t>
  </si>
  <si>
    <t>STE ANNE</t>
  </si>
  <si>
    <t>STE CLOTILDE</t>
  </si>
  <si>
    <t>STE MARIE</t>
  </si>
  <si>
    <t>STE ROSE</t>
  </si>
  <si>
    <t>STE SUZANNE</t>
  </si>
  <si>
    <t>STE THÉRÈSE</t>
  </si>
  <si>
    <t>TAN ROUGE</t>
  </si>
  <si>
    <t>TERRE SAINTE</t>
  </si>
  <si>
    <t>TÉVELAVE</t>
  </si>
  <si>
    <t>VINCENDO</t>
  </si>
  <si>
    <r>
      <rPr>
        <b/>
        <i/>
        <sz val="36"/>
        <rFont val="Aptos Narrow"/>
        <family val="2"/>
        <scheme val="minor"/>
      </rPr>
      <t>ASSOCIATION FÉLINE RÉUNIONNAISE</t>
    </r>
    <r>
      <rPr>
        <b/>
        <i/>
        <sz val="26"/>
        <color rgb="FFFF0000"/>
        <rFont val="Aptos Narrow"/>
        <family val="2"/>
        <scheme val="minor"/>
      </rPr>
      <t xml:space="preserve">
</t>
    </r>
    <r>
      <rPr>
        <b/>
        <i/>
        <sz val="25"/>
        <color rgb="FFFF0000"/>
        <rFont val="Aptos Narrow"/>
        <family val="2"/>
        <scheme val="minor"/>
      </rPr>
      <t xml:space="preserve">PARTICIPATION À ANIMAL SHOW - </t>
    </r>
  </si>
  <si>
    <t>du 14 au 18 octobre 2026 au CHAMP DE FOIRE DE BRAS-PANON</t>
  </si>
  <si>
    <r>
      <t>Date d'envoi au LOOF</t>
    </r>
    <r>
      <rPr>
        <b/>
        <sz val="11"/>
        <color rgb="FFFF0000"/>
        <rFont val="Aptos Narrow"/>
        <family val="2"/>
        <scheme val="minor"/>
      </rPr>
      <t xml:space="preserve"> (si enregistrement LOOF en cours)</t>
    </r>
  </si>
  <si>
    <r>
      <t xml:space="preserve">SAISISSEZ </t>
    </r>
    <r>
      <rPr>
        <b/>
        <sz val="20"/>
        <color rgb="FFFF0000"/>
        <rFont val="Aptos Narrow"/>
        <family val="2"/>
        <scheme val="minor"/>
      </rPr>
      <t>VOS INFORMATIONS</t>
    </r>
    <r>
      <rPr>
        <sz val="20"/>
        <color theme="1"/>
        <rFont val="Aptos Narrow"/>
        <family val="2"/>
        <scheme val="minor"/>
      </rPr>
      <t xml:space="preserve"> SUR L'ONGLET</t>
    </r>
    <r>
      <rPr>
        <b/>
        <sz val="20"/>
        <color rgb="FFCC0099"/>
        <rFont val="Aptos Narrow"/>
        <family val="2"/>
        <scheme val="minor"/>
      </rPr>
      <t xml:space="preserve"> "INFOS EXPOSANT - VALIDATION"</t>
    </r>
  </si>
  <si>
    <r>
      <t xml:space="preserve">SAISISSEZ </t>
    </r>
    <r>
      <rPr>
        <b/>
        <sz val="20"/>
        <color rgb="FFFF0000"/>
        <rFont val="Aptos Narrow"/>
        <family val="2"/>
        <scheme val="minor"/>
      </rPr>
      <t>IDENTIFIANT</t>
    </r>
    <r>
      <rPr>
        <sz val="20"/>
        <color theme="1"/>
        <rFont val="Aptos Narrow"/>
        <family val="2"/>
        <scheme val="minor"/>
      </rPr>
      <t>,</t>
    </r>
    <r>
      <rPr>
        <b/>
        <sz val="20"/>
        <color rgb="FFFF0000"/>
        <rFont val="Aptos Narrow"/>
        <family val="2"/>
        <scheme val="minor"/>
      </rPr>
      <t xml:space="preserve"> N° ENREGISTREMENT LOOF</t>
    </r>
    <r>
      <rPr>
        <sz val="20"/>
        <color theme="1"/>
        <rFont val="Aptos Narrow"/>
        <family val="2"/>
        <scheme val="minor"/>
      </rPr>
      <t xml:space="preserve">, </t>
    </r>
    <r>
      <rPr>
        <b/>
        <sz val="20"/>
        <color rgb="FFFF0000"/>
        <rFont val="Aptos Narrow"/>
        <family val="2"/>
        <scheme val="minor"/>
      </rPr>
      <t xml:space="preserve">DATE ENVOI AU LOOF </t>
    </r>
    <r>
      <rPr>
        <b/>
        <sz val="20"/>
        <rFont val="Aptos Narrow"/>
        <family val="2"/>
        <scheme val="minor"/>
      </rPr>
      <t>(AU BESOIN)</t>
    </r>
    <r>
      <rPr>
        <sz val="20"/>
        <color theme="1"/>
        <rFont val="Aptos Narrow"/>
        <family val="2"/>
        <scheme val="minor"/>
      </rPr>
      <t xml:space="preserve">, </t>
    </r>
    <r>
      <rPr>
        <b/>
        <sz val="20"/>
        <color rgb="FFFF0000"/>
        <rFont val="Aptos Narrow"/>
        <family val="2"/>
        <scheme val="minor"/>
      </rPr>
      <t>NOM</t>
    </r>
    <r>
      <rPr>
        <sz val="20"/>
        <color theme="1"/>
        <rFont val="Aptos Narrow"/>
        <family val="2"/>
        <scheme val="minor"/>
      </rPr>
      <t xml:space="preserve"> </t>
    </r>
    <r>
      <rPr>
        <b/>
        <sz val="20"/>
        <color rgb="FFFF0000"/>
        <rFont val="Aptos Narrow"/>
        <family val="2"/>
        <scheme val="minor"/>
      </rPr>
      <t>COMPLET</t>
    </r>
    <r>
      <rPr>
        <sz val="20"/>
        <color theme="1"/>
        <rFont val="Aptos Narrow"/>
        <family val="2"/>
        <scheme val="minor"/>
      </rPr>
      <t xml:space="preserve"> ET </t>
    </r>
    <r>
      <rPr>
        <b/>
        <sz val="20"/>
        <color rgb="FFFF0000"/>
        <rFont val="Aptos Narrow"/>
        <family val="2"/>
        <scheme val="minor"/>
      </rPr>
      <t>RACE</t>
    </r>
    <r>
      <rPr>
        <sz val="20"/>
        <color theme="1"/>
        <rFont val="Aptos Narrow"/>
        <family val="2"/>
        <scheme val="minor"/>
      </rPr>
      <t xml:space="preserve"> DE CHACUN DES CHATS QUE VOUS VOULEZ AMENER À ANIMAL SHOW (QUEL QUE SOIT LE JOUR) SUR L'ONGLET </t>
    </r>
    <r>
      <rPr>
        <sz val="20"/>
        <color rgb="FF0000FF"/>
        <rFont val="Aptos Narrow"/>
        <family val="2"/>
        <scheme val="minor"/>
      </rPr>
      <t>"</t>
    </r>
    <r>
      <rPr>
        <b/>
        <sz val="20"/>
        <color rgb="FF0000FF"/>
        <rFont val="Aptos Narrow"/>
        <family val="2"/>
        <scheme val="minor"/>
      </rPr>
      <t>MES CHATS</t>
    </r>
    <r>
      <rPr>
        <sz val="20"/>
        <color rgb="FF0000FF"/>
        <rFont val="Aptos Narrow"/>
        <family val="2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</si>
</sst>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€&quot;"/>
    <numFmt numFmtId="165" formatCode="[$-40C]dd\-mmm\-yy;@"/>
    <numFmt numFmtId="166" formatCode="00000"/>
    <numFmt numFmtId="167" formatCode="0#&quot; &quot;##&quot; &quot;##&quot; &quot;##&quot; &quot;##"/>
    <numFmt numFmtId="168" formatCode="[$-40C]d\ mmmm\ yyyy;@"/>
  </numFmts>
  <fonts count="63" x14ac:knownFonts="1">
    <font>
      <sz val="11"/>
      <color theme="1"/>
      <name val="Aptos Narrow"/>
      <family val="2"/>
      <scheme val="minor"/>
    </font>
    <font>
      <b/>
      <i/>
      <sz val="18"/>
      <color theme="1"/>
      <name val="Book Antiqua"/>
      <family val="1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Verdana"/>
      <family val="2"/>
    </font>
    <font>
      <u/>
      <sz val="11"/>
      <color theme="1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20"/>
      <color rgb="FF0000FF"/>
      <name val="Aptos Narrow"/>
      <family val="2"/>
      <scheme val="minor"/>
    </font>
    <font>
      <sz val="20"/>
      <color rgb="FF0000FF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20"/>
      <color rgb="FFCC0099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2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26"/>
      <color rgb="FFFF0000"/>
      <name val="Aptos Narrow"/>
      <family val="2"/>
      <scheme val="minor"/>
    </font>
    <font>
      <b/>
      <i/>
      <sz val="36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24"/>
      <color rgb="FFEE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rgb="FF0000FF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4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4"/>
      <color rgb="FF0000FF"/>
      <name val="Aptos Narrow"/>
      <family val="2"/>
      <scheme val="minor"/>
    </font>
    <font>
      <b/>
      <u/>
      <sz val="20"/>
      <color rgb="FF0000FF"/>
      <name val="Aptos Narrow"/>
      <family val="2"/>
      <scheme val="minor"/>
    </font>
    <font>
      <b/>
      <sz val="14"/>
      <color rgb="FFEE0000"/>
      <name val="Aptos Narrow"/>
      <family val="2"/>
      <scheme val="minor"/>
    </font>
    <font>
      <b/>
      <sz val="18"/>
      <color rgb="FFEE000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rgb="FFFF33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rgb="FFEE0000"/>
      <name val="Aptos Narrow"/>
      <family val="2"/>
      <scheme val="minor"/>
    </font>
    <font>
      <b/>
      <sz val="22"/>
      <color rgb="FFFF0000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u/>
      <sz val="22"/>
      <color rgb="FF0000FF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4"/>
      <color rgb="FFFF33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2"/>
      <color rgb="FFEE0000"/>
      <name val="Aptos Narrow"/>
      <family val="2"/>
      <scheme val="minor"/>
    </font>
    <font>
      <b/>
      <sz val="22"/>
      <name val="Aptos Narrow"/>
      <family val="2"/>
      <scheme val="minor"/>
    </font>
    <font>
      <b/>
      <sz val="20"/>
      <color rgb="FFEE0000"/>
      <name val="Aptos Narrow"/>
      <family val="2"/>
      <scheme val="minor"/>
    </font>
    <font>
      <b/>
      <sz val="9"/>
      <color rgb="FFEE0000"/>
      <name val="Aptos Narrow"/>
      <family val="2"/>
      <scheme val="minor"/>
    </font>
    <font>
      <b/>
      <sz val="18"/>
      <color rgb="FF0000FF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b/>
      <i/>
      <sz val="14"/>
      <color rgb="FFFF0000"/>
      <name val="Aptos Narrow"/>
      <family val="2"/>
      <scheme val="minor"/>
    </font>
    <font>
      <b/>
      <sz val="14"/>
      <color indexed="10"/>
      <name val="Tahoma"/>
      <family val="2"/>
    </font>
    <font>
      <b/>
      <sz val="22"/>
      <color indexed="10"/>
      <name val="Tahoma"/>
      <family val="2"/>
    </font>
    <font>
      <sz val="9"/>
      <color indexed="81"/>
      <name val="Tahoma"/>
      <family val="2"/>
    </font>
    <font>
      <sz val="14"/>
      <color indexed="81"/>
      <name val="Tahoma"/>
      <family val="2"/>
    </font>
    <font>
      <b/>
      <i/>
      <sz val="25"/>
      <color rgb="FFFF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EFBC7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darkGray"/>
    </fill>
    <fill>
      <patternFill patternType="darkGray">
        <bgColor rgb="FFFFFF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8F5CD"/>
        <bgColor indexed="64"/>
      </patternFill>
    </fill>
    <fill>
      <patternFill patternType="solid">
        <fgColor rgb="FFCFF3D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3300"/>
      </left>
      <right/>
      <top style="medium">
        <color rgb="FFFF3300"/>
      </top>
      <bottom style="medium">
        <color rgb="FFFF3300"/>
      </bottom>
      <diagonal/>
    </border>
    <border>
      <left/>
      <right style="medium">
        <color rgb="FFFF3300"/>
      </right>
      <top style="medium">
        <color rgb="FFFF3300"/>
      </top>
      <bottom style="medium">
        <color rgb="FFFF33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3300"/>
      </left>
      <right style="thick">
        <color rgb="FFFF3300"/>
      </right>
      <top style="thick">
        <color rgb="FFFF3300"/>
      </top>
      <bottom style="thick">
        <color rgb="FFFF3300"/>
      </bottom>
      <diagonal/>
    </border>
    <border>
      <left style="thin">
        <color rgb="FFFF0000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4" fillId="0" borderId="1" xfId="0" applyFont="1" applyBorder="1" applyAlignment="1">
      <alignment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1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1" fontId="12" fillId="0" borderId="1" xfId="0" applyNumberFormat="1" applyFont="1" applyBorder="1" applyAlignment="1" applyProtection="1">
      <alignment horizontal="center" vertical="center"/>
      <protection locked="0"/>
    </xf>
    <xf numFmtId="1" fontId="12" fillId="0" borderId="2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/>
    <xf numFmtId="0" fontId="27" fillId="3" borderId="0" xfId="0" applyFont="1" applyFill="1" applyAlignment="1">
      <alignment vertical="center"/>
    </xf>
    <xf numFmtId="0" fontId="30" fillId="0" borderId="0" xfId="0" applyFont="1" applyAlignment="1">
      <alignment horizontal="right" vertical="center"/>
    </xf>
    <xf numFmtId="0" fontId="25" fillId="0" borderId="0" xfId="0" applyFont="1" applyAlignment="1">
      <alignment horizontal="center"/>
    </xf>
    <xf numFmtId="0" fontId="31" fillId="3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30" fillId="4" borderId="0" xfId="0" applyFont="1" applyFill="1" applyAlignment="1" applyProtection="1">
      <alignment vertical="center"/>
      <protection locked="0"/>
    </xf>
    <xf numFmtId="0" fontId="32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0" fillId="3" borderId="0" xfId="0" applyFont="1" applyFill="1" applyAlignment="1" applyProtection="1">
      <alignment vertical="center"/>
      <protection locked="0"/>
    </xf>
    <xf numFmtId="1" fontId="25" fillId="0" borderId="0" xfId="0" applyNumberFormat="1" applyFont="1"/>
    <xf numFmtId="0" fontId="33" fillId="3" borderId="0" xfId="0" applyFont="1" applyFill="1" applyAlignment="1">
      <alignment vertical="center" wrapText="1"/>
    </xf>
    <xf numFmtId="0" fontId="25" fillId="3" borderId="0" xfId="0" applyFont="1" applyFill="1"/>
    <xf numFmtId="0" fontId="34" fillId="3" borderId="0" xfId="1" applyFont="1" applyFill="1" applyAlignment="1">
      <alignment vertical="center"/>
    </xf>
    <xf numFmtId="0" fontId="18" fillId="4" borderId="0" xfId="0" applyFont="1" applyFill="1" applyAlignment="1" applyProtection="1">
      <alignment horizontal="left" vertical="center"/>
      <protection locked="0"/>
    </xf>
    <xf numFmtId="0" fontId="25" fillId="0" borderId="0" xfId="0" applyFont="1" applyAlignment="1">
      <alignment vertical="center"/>
    </xf>
    <xf numFmtId="0" fontId="33" fillId="3" borderId="0" xfId="0" applyFont="1" applyFill="1" applyAlignment="1">
      <alignment vertical="center"/>
    </xf>
    <xf numFmtId="0" fontId="35" fillId="3" borderId="0" xfId="0" applyFont="1" applyFill="1" applyAlignment="1">
      <alignment horizontal="right"/>
    </xf>
    <xf numFmtId="1" fontId="36" fillId="3" borderId="0" xfId="0" applyNumberFormat="1" applyFont="1" applyFill="1" applyAlignment="1">
      <alignment horizontal="left"/>
    </xf>
    <xf numFmtId="0" fontId="36" fillId="3" borderId="0" xfId="0" applyFont="1" applyFill="1"/>
    <xf numFmtId="0" fontId="3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right" vertical="center"/>
    </xf>
    <xf numFmtId="0" fontId="8" fillId="4" borderId="0" xfId="0" applyFont="1" applyFill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vertical="center"/>
    </xf>
    <xf numFmtId="1" fontId="8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8" fillId="0" borderId="0" xfId="0" applyFont="1"/>
    <xf numFmtId="0" fontId="28" fillId="5" borderId="1" xfId="0" applyFont="1" applyFill="1" applyBorder="1" applyAlignment="1" applyProtection="1">
      <alignment horizontal="center" vertical="center"/>
      <protection locked="0"/>
    </xf>
    <xf numFmtId="0" fontId="39" fillId="9" borderId="1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42" fillId="3" borderId="0" xfId="0" applyFont="1" applyFill="1" applyAlignment="1">
      <alignment vertical="center"/>
    </xf>
    <xf numFmtId="0" fontId="28" fillId="10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2" fontId="3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43" fillId="0" borderId="0" xfId="0" applyFont="1" applyAlignment="1">
      <alignment horizontal="right" vertical="center"/>
    </xf>
    <xf numFmtId="0" fontId="25" fillId="3" borderId="0" xfId="0" applyFont="1" applyFill="1" applyAlignment="1" applyProtection="1">
      <alignment horizontal="center" vertical="center"/>
      <protection locked="0"/>
    </xf>
    <xf numFmtId="0" fontId="25" fillId="0" borderId="0" xfId="0" applyFont="1" applyAlignment="1">
      <alignment horizontal="right"/>
    </xf>
    <xf numFmtId="0" fontId="19" fillId="4" borderId="0" xfId="0" applyFont="1" applyFill="1" applyAlignment="1" applyProtection="1">
      <alignment horizontal="center" vertical="center"/>
      <protection locked="0"/>
    </xf>
    <xf numFmtId="0" fontId="45" fillId="4" borderId="0" xfId="0" applyFont="1" applyFill="1" applyAlignment="1" applyProtection="1">
      <alignment horizontal="center" vertical="center"/>
      <protection locked="0"/>
    </xf>
    <xf numFmtId="0" fontId="46" fillId="3" borderId="2" xfId="0" applyFont="1" applyFill="1" applyBorder="1" applyAlignment="1">
      <alignment horizontal="center" vertical="center"/>
    </xf>
    <xf numFmtId="0" fontId="32" fillId="0" borderId="0" xfId="0" applyFont="1" applyAlignment="1">
      <alignment horizontal="right"/>
    </xf>
    <xf numFmtId="0" fontId="46" fillId="3" borderId="4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30" fillId="3" borderId="0" xfId="0" applyFont="1" applyFill="1" applyAlignment="1" applyProtection="1">
      <alignment horizontal="center"/>
      <protection locked="0"/>
    </xf>
    <xf numFmtId="0" fontId="25" fillId="3" borderId="0" xfId="0" applyFont="1" applyFill="1" applyAlignment="1">
      <alignment horizontal="left"/>
    </xf>
    <xf numFmtId="168" fontId="30" fillId="3" borderId="0" xfId="0" applyNumberFormat="1" applyFont="1" applyFill="1" applyAlignment="1" applyProtection="1">
      <alignment horizontal="center"/>
      <protection locked="0"/>
    </xf>
    <xf numFmtId="0" fontId="49" fillId="0" borderId="0" xfId="0" applyFont="1"/>
    <xf numFmtId="0" fontId="50" fillId="3" borderId="0" xfId="0" applyFont="1" applyFill="1" applyAlignment="1">
      <alignment vertical="center"/>
    </xf>
    <xf numFmtId="0" fontId="48" fillId="3" borderId="0" xfId="0" applyFont="1" applyFill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4" fontId="44" fillId="5" borderId="0" xfId="0" applyNumberFormat="1" applyFont="1" applyFill="1" applyAlignment="1" applyProtection="1">
      <alignment horizontal="center" vertical="center"/>
      <protection locked="0"/>
    </xf>
    <xf numFmtId="20" fontId="25" fillId="5" borderId="0" xfId="0" applyNumberFormat="1" applyFont="1" applyFill="1" applyAlignment="1" applyProtection="1">
      <alignment vertical="center"/>
      <protection locked="0"/>
    </xf>
    <xf numFmtId="0" fontId="48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vertical="center"/>
    </xf>
    <xf numFmtId="0" fontId="25" fillId="3" borderId="0" xfId="0" applyFont="1" applyFill="1" applyAlignment="1">
      <alignment horizontal="left" vertical="center"/>
    </xf>
    <xf numFmtId="164" fontId="7" fillId="5" borderId="0" xfId="0" applyNumberFormat="1" applyFont="1" applyFill="1" applyAlignment="1" applyProtection="1">
      <alignment vertical="center"/>
      <protection locked="0"/>
    </xf>
    <xf numFmtId="14" fontId="25" fillId="7" borderId="0" xfId="0" applyNumberFormat="1" applyFont="1" applyFill="1" applyAlignment="1" applyProtection="1">
      <alignment vertical="center"/>
      <protection locked="0"/>
    </xf>
    <xf numFmtId="20" fontId="25" fillId="7" borderId="0" xfId="0" applyNumberFormat="1" applyFont="1" applyFill="1" applyAlignment="1" applyProtection="1">
      <alignment vertical="center"/>
      <protection locked="0"/>
    </xf>
    <xf numFmtId="164" fontId="53" fillId="0" borderId="0" xfId="0" applyNumberFormat="1" applyFont="1" applyAlignment="1">
      <alignment horizontal="center" vertical="center"/>
    </xf>
    <xf numFmtId="0" fontId="25" fillId="3" borderId="0" xfId="0" applyFont="1" applyFill="1" applyAlignment="1">
      <alignment horizontal="right" vertical="center"/>
    </xf>
    <xf numFmtId="0" fontId="25" fillId="5" borderId="0" xfId="0" applyFont="1" applyFill="1" applyAlignment="1">
      <alignment horizontal="center" vertical="center"/>
    </xf>
    <xf numFmtId="0" fontId="30" fillId="3" borderId="1" xfId="0" applyFont="1" applyFill="1" applyBorder="1" applyAlignment="1" applyProtection="1">
      <alignment horizontal="center" vertical="center"/>
      <protection locked="0"/>
    </xf>
    <xf numFmtId="0" fontId="30" fillId="0" borderId="15" xfId="0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54" fillId="3" borderId="11" xfId="0" applyFont="1" applyFill="1" applyBorder="1" applyAlignment="1">
      <alignment vertical="center"/>
    </xf>
    <xf numFmtId="0" fontId="30" fillId="2" borderId="20" xfId="0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/>
    </xf>
    <xf numFmtId="0" fontId="57" fillId="0" borderId="0" xfId="0" applyFont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/>
    </xf>
    <xf numFmtId="0" fontId="16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40" fillId="3" borderId="0" xfId="0" applyFont="1" applyFill="1" applyAlignment="1">
      <alignment horizontal="right" vertical="center"/>
    </xf>
    <xf numFmtId="1" fontId="4" fillId="0" borderId="1" xfId="0" applyNumberFormat="1" applyFont="1" applyBorder="1" applyAlignment="1" applyProtection="1">
      <alignment vertical="center"/>
      <protection locked="0"/>
    </xf>
    <xf numFmtId="164" fontId="30" fillId="5" borderId="3" xfId="0" applyNumberFormat="1" applyFont="1" applyFill="1" applyBorder="1" applyAlignment="1">
      <alignment horizontal="left"/>
    </xf>
    <xf numFmtId="0" fontId="0" fillId="0" borderId="0" xfId="0" applyAlignment="1">
      <alignment vertical="center" wrapText="1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8" fillId="0" borderId="11" xfId="0" applyFont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55" fillId="3" borderId="0" xfId="0" applyFont="1" applyFill="1" applyAlignment="1">
      <alignment horizontal="center" vertical="center" wrapText="1"/>
    </xf>
    <xf numFmtId="0" fontId="56" fillId="0" borderId="14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51" fillId="12" borderId="10" xfId="0" applyFont="1" applyFill="1" applyBorder="1" applyAlignment="1">
      <alignment horizontal="center" vertical="center"/>
    </xf>
    <xf numFmtId="0" fontId="51" fillId="12" borderId="11" xfId="0" applyFont="1" applyFill="1" applyBorder="1" applyAlignment="1">
      <alignment horizontal="center" vertical="center"/>
    </xf>
    <xf numFmtId="0" fontId="51" fillId="12" borderId="12" xfId="0" applyFont="1" applyFill="1" applyBorder="1" applyAlignment="1">
      <alignment horizontal="center" vertical="center"/>
    </xf>
    <xf numFmtId="0" fontId="51" fillId="12" borderId="13" xfId="0" applyFont="1" applyFill="1" applyBorder="1" applyAlignment="1">
      <alignment horizontal="center" vertical="center"/>
    </xf>
    <xf numFmtId="0" fontId="51" fillId="12" borderId="0" xfId="0" applyFont="1" applyFill="1" applyAlignment="1">
      <alignment horizontal="center" vertical="center"/>
    </xf>
    <xf numFmtId="0" fontId="51" fillId="12" borderId="11" xfId="0" applyFont="1" applyFill="1" applyBorder="1" applyAlignment="1" applyProtection="1">
      <alignment horizontal="right" vertical="center"/>
      <protection locked="0"/>
    </xf>
    <xf numFmtId="0" fontId="51" fillId="12" borderId="13" xfId="0" applyFont="1" applyFill="1" applyBorder="1" applyAlignment="1" applyProtection="1">
      <alignment horizontal="right" vertical="center"/>
      <protection locked="0"/>
    </xf>
    <xf numFmtId="0" fontId="52" fillId="14" borderId="17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14" borderId="18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1" fillId="12" borderId="17" xfId="0" applyFont="1" applyFill="1" applyBorder="1" applyAlignment="1">
      <alignment horizontal="center" vertical="center"/>
    </xf>
    <xf numFmtId="0" fontId="51" fillId="12" borderId="18" xfId="0" applyFont="1" applyFill="1" applyBorder="1" applyAlignment="1">
      <alignment horizontal="center" vertical="center"/>
    </xf>
    <xf numFmtId="0" fontId="52" fillId="5" borderId="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4" fontId="7" fillId="5" borderId="14" xfId="0" applyNumberFormat="1" applyFont="1" applyFill="1" applyBorder="1" applyAlignment="1" applyProtection="1">
      <alignment horizontal="center" vertical="center"/>
      <protection locked="0"/>
    </xf>
    <xf numFmtId="164" fontId="7" fillId="5" borderId="16" xfId="0" applyNumberFormat="1" applyFont="1" applyFill="1" applyBorder="1" applyAlignment="1" applyProtection="1">
      <alignment horizontal="center" vertical="center"/>
      <protection locked="0"/>
    </xf>
    <xf numFmtId="164" fontId="7" fillId="5" borderId="15" xfId="0" applyNumberFormat="1" applyFont="1" applyFill="1" applyBorder="1" applyAlignment="1" applyProtection="1">
      <alignment horizontal="center" vertical="center"/>
      <protection locked="0"/>
    </xf>
    <xf numFmtId="0" fontId="42" fillId="12" borderId="11" xfId="0" applyFont="1" applyFill="1" applyBorder="1" applyAlignment="1">
      <alignment horizontal="center" vertical="center"/>
    </xf>
    <xf numFmtId="0" fontId="42" fillId="12" borderId="13" xfId="0" applyFont="1" applyFill="1" applyBorder="1" applyAlignment="1">
      <alignment horizontal="center" vertical="center"/>
    </xf>
    <xf numFmtId="0" fontId="48" fillId="8" borderId="0" xfId="0" applyFont="1" applyFill="1" applyAlignment="1">
      <alignment horizontal="center" vertical="center"/>
    </xf>
    <xf numFmtId="0" fontId="52" fillId="13" borderId="2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13" borderId="4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/>
    </xf>
    <xf numFmtId="0" fontId="28" fillId="0" borderId="1" xfId="0" applyFont="1" applyBorder="1" applyAlignment="1">
      <alignment horizontal="center"/>
    </xf>
    <xf numFmtId="0" fontId="47" fillId="0" borderId="0" xfId="1" applyFont="1" applyFill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12" fillId="3" borderId="0" xfId="0" applyFont="1" applyFill="1" applyAlignment="1">
      <alignment horizontal="left" vertical="center"/>
    </xf>
    <xf numFmtId="0" fontId="28" fillId="0" borderId="0" xfId="0" applyFont="1" applyAlignment="1">
      <alignment horizontal="center"/>
    </xf>
    <xf numFmtId="0" fontId="30" fillId="4" borderId="5" xfId="0" applyFont="1" applyFill="1" applyBorder="1" applyAlignment="1" applyProtection="1">
      <alignment horizontal="center"/>
      <protection locked="0"/>
    </xf>
    <xf numFmtId="0" fontId="30" fillId="4" borderId="6" xfId="0" applyFont="1" applyFill="1" applyBorder="1" applyAlignment="1" applyProtection="1">
      <alignment horizontal="center"/>
      <protection locked="0"/>
    </xf>
    <xf numFmtId="0" fontId="30" fillId="4" borderId="7" xfId="0" applyFont="1" applyFill="1" applyBorder="1" applyAlignment="1" applyProtection="1">
      <alignment horizontal="center"/>
      <protection locked="0"/>
    </xf>
    <xf numFmtId="168" fontId="30" fillId="4" borderId="8" xfId="0" applyNumberFormat="1" applyFont="1" applyFill="1" applyBorder="1" applyAlignment="1" applyProtection="1">
      <alignment horizontal="center"/>
      <protection locked="0"/>
    </xf>
    <xf numFmtId="168" fontId="30" fillId="4" borderId="9" xfId="0" applyNumberFormat="1" applyFont="1" applyFill="1" applyBorder="1" applyAlignment="1" applyProtection="1">
      <alignment horizontal="center"/>
      <protection locked="0"/>
    </xf>
    <xf numFmtId="0" fontId="28" fillId="8" borderId="0" xfId="0" applyFont="1" applyFill="1" applyAlignment="1">
      <alignment horizontal="center" vertical="center"/>
    </xf>
    <xf numFmtId="0" fontId="40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horizontal="center" vertical="top"/>
    </xf>
    <xf numFmtId="0" fontId="25" fillId="0" borderId="0" xfId="0" applyFont="1" applyAlignment="1">
      <alignment horizontal="center"/>
    </xf>
    <xf numFmtId="0" fontId="19" fillId="11" borderId="0" xfId="0" applyFont="1" applyFill="1" applyAlignment="1">
      <alignment horizontal="left"/>
    </xf>
    <xf numFmtId="0" fontId="28" fillId="0" borderId="0" xfId="0" applyFont="1" applyAlignment="1">
      <alignment horizontal="center" vertical="center"/>
    </xf>
    <xf numFmtId="0" fontId="19" fillId="4" borderId="21" xfId="0" applyFont="1" applyFill="1" applyBorder="1" applyAlignment="1" applyProtection="1">
      <alignment horizontal="left" vertical="center"/>
      <protection locked="0"/>
    </xf>
    <xf numFmtId="0" fontId="19" fillId="4" borderId="0" xfId="0" applyFont="1" applyFill="1" applyAlignment="1" applyProtection="1">
      <alignment horizontal="left" vertical="center"/>
      <protection locked="0"/>
    </xf>
    <xf numFmtId="2" fontId="28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/>
    </xf>
    <xf numFmtId="0" fontId="25" fillId="4" borderId="0" xfId="0" applyFont="1" applyFill="1" applyAlignment="1" applyProtection="1">
      <alignment horizontal="center" vertical="center"/>
      <protection locked="0"/>
    </xf>
    <xf numFmtId="0" fontId="41" fillId="3" borderId="0" xfId="0" applyFont="1" applyFill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38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35" fillId="3" borderId="0" xfId="0" applyFont="1" applyFill="1" applyAlignment="1">
      <alignment horizontal="center"/>
    </xf>
    <xf numFmtId="0" fontId="35" fillId="3" borderId="0" xfId="0" applyFont="1" applyFill="1" applyAlignment="1">
      <alignment horizontal="right"/>
    </xf>
    <xf numFmtId="0" fontId="30" fillId="0" borderId="0" xfId="0" applyFont="1" applyAlignment="1" applyProtection="1">
      <alignment horizontal="left" vertical="center"/>
      <protection locked="0"/>
    </xf>
    <xf numFmtId="166" fontId="30" fillId="4" borderId="0" xfId="0" applyNumberFormat="1" applyFont="1" applyFill="1" applyAlignment="1" applyProtection="1">
      <alignment horizontal="left" vertical="center"/>
      <protection locked="0"/>
    </xf>
    <xf numFmtId="0" fontId="30" fillId="4" borderId="0" xfId="0" applyFont="1" applyFill="1" applyAlignment="1" applyProtection="1">
      <alignment horizontal="left" vertical="center"/>
      <protection locked="0"/>
    </xf>
    <xf numFmtId="167" fontId="30" fillId="4" borderId="0" xfId="0" applyNumberFormat="1" applyFont="1" applyFill="1" applyAlignment="1" applyProtection="1">
      <alignment horizontal="left" vertical="center"/>
      <protection locked="0"/>
    </xf>
    <xf numFmtId="0" fontId="5" fillId="4" borderId="0" xfId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right" vertical="center"/>
    </xf>
    <xf numFmtId="1" fontId="28" fillId="4" borderId="0" xfId="0" applyNumberFormat="1" applyFont="1" applyFill="1" applyAlignment="1" applyProtection="1">
      <alignment horizontal="left" vertical="center"/>
      <protection locked="0"/>
    </xf>
    <xf numFmtId="0" fontId="23" fillId="6" borderId="0" xfId="0" applyFont="1" applyFill="1" applyAlignment="1">
      <alignment horizontal="center" vertical="center" wrapText="1"/>
    </xf>
    <xf numFmtId="0" fontId="23" fillId="6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165" fontId="33" fillId="7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63">
    <dxf>
      <fill>
        <patternFill patternType="darkUp">
          <bgColor theme="0" tint="-0.14996795556505021"/>
        </patternFill>
      </fill>
    </dxf>
    <dxf>
      <fill>
        <patternFill>
          <bgColor rgb="FFFF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F0000"/>
      <color rgb="FFCC0099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22/11/relationships/FeaturePropertyBag" Target="featurePropertyBag/feature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173335</xdr:colOff>
      <xdr:row>0</xdr:row>
      <xdr:rowOff>166688</xdr:rowOff>
    </xdr:from>
    <xdr:to>
      <xdr:col>1</xdr:col>
      <xdr:colOff>174081</xdr:colOff>
      <xdr:row>2</xdr:row>
      <xdr:rowOff>214312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77917D-953F-43A4-8DFA-1C1F243C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35" y="166688"/>
          <a:ext cx="705596" cy="790574"/>
        </a:xfrm>
        <a:prstGeom prst="rect">
          <a:avLst/>
        </a:prstGeom>
      </xdr:spPr>
    </xdr:pic>
    <xdr:clientData/>
  </xdr:twoCellAnchor>
  <xdr:oneCellAnchor>
    <xdr:from>
      <xdr:col>1</xdr:col>
      <xdr:colOff>11906</xdr:colOff>
      <xdr:row>50</xdr:row>
      <xdr:rowOff>88117</xdr:rowOff>
    </xdr:from>
    <xdr:ext cx="1584931" cy="835803"/>
    <xdr:pic>
      <xdr:nvPicPr>
        <xdr:cNvPr id="4" name="Image 3">
          <a:extLst>
            <a:ext uri="{FF2B5EF4-FFF2-40B4-BE49-F238E27FC236}">
              <a16:creationId xmlns:a16="http://schemas.microsoft.com/office/drawing/2014/main" id="{A99261D4-FA30-4862-8327-9BFC11439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6756" y="14270842"/>
          <a:ext cx="1584931" cy="83580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5EME%20EXPOSITION%20AFR/EXPO/0000%20-%20AOUT%202026/SAUVEGARDE%20FICHE%20GENERIQUE/FEUILLE%20D'ENGAGEMENT%20-%20EXPO%20AFR974%20-%20AOUT%202026%20-%20GENERIQUE.xlsx" TargetMode="External"/><Relationship Id="rId2" Type="http://schemas.openxmlformats.org/officeDocument/2006/relationships/externalLinkPath" Target="file:///C:\Users\jessy\Desktop\15EME%20EXPOSITION%20AFR\EXPO\0000%20-%20AOUT%202026\SAUVEGARDE%20FICHE%20GENERIQUE\FEUILLE%20D'ENGAGEMENT%20-%20EXPO%20AFR974%20-%20AOUT%202026%20-%20GENERIQUE.xlsx" TargetMode="External"/><Relationship Id="rId1" Type="http://schemas.openxmlformats.org/officeDocument/2006/relationships/externalLinkPath" Target="/Users/jessy/Desktop/15EME%20EXPOSITION%20AFR/EXPO/0000%20-%20AOUT%202026/SAUVEGARDE%20FICHE%20GENERIQUE/FEUILLE%20D'ENGAGEMENT%20-%20EXPO%20AFR974%20-%20AOUT%202026%20-%20GENERIQU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TLINE"/>
      <sheetName val="AVIS UTILISATEURS OPEN OFFICE"/>
      <sheetName val="AVANT-PROPOS"/>
      <sheetName val="INFOS EXPOSANT - VALIDATION"/>
      <sheetName val="LOGOS"/>
      <sheetName val="CHATS 1 à 4"/>
      <sheetName val="CHATS 5 à 8"/>
      <sheetName val="CHATS 9 à 12"/>
      <sheetName val="CHATS 13 à 16"/>
      <sheetName val="Age des chats"/>
      <sheetName val="LISTES"/>
      <sheetName val="OBSERVATIONS DES TESTEURS"/>
      <sheetName val="CONFORMITÉ"/>
      <sheetName val="RECAPITULATIF"/>
      <sheetName val="VÉRIFICATION COÛT"/>
      <sheetName val="Nomenclature couleurs LOOF"/>
      <sheetName val="COULEURS ET CODE E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Q2">
            <v>126</v>
          </cell>
        </row>
        <row r="3">
          <cell r="Q3">
            <v>1519</v>
          </cell>
        </row>
        <row r="4">
          <cell r="Q4">
            <v>17</v>
          </cell>
        </row>
      </sheetData>
      <sheetData sheetId="10">
        <row r="1">
          <cell r="V1">
            <v>46251</v>
          </cell>
        </row>
      </sheetData>
      <sheetData sheetId="11"/>
      <sheetData sheetId="12"/>
      <sheetData sheetId="13"/>
      <sheetData sheetId="14">
        <row r="8">
          <cell r="B8">
            <v>8</v>
          </cell>
          <cell r="I8">
            <v>10</v>
          </cell>
        </row>
        <row r="10">
          <cell r="A10">
            <v>0</v>
          </cell>
        </row>
      </sheetData>
      <sheetData sheetId="15"/>
      <sheetData sheetId="16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elloasso.com/associations/association-feline-reunionnaise/boutiques/exposition-feline-aout-2026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82F0-C53B-475E-A244-BC4FCFED039A}">
  <sheetPr>
    <tabColor rgb="FFFF0000"/>
  </sheetPr>
  <dimension ref="A3:W12"/>
  <sheetViews>
    <sheetView tabSelected="1" workbookViewId="0">
      <selection activeCell="Q14" sqref="Q14"/>
    </sheetView>
  </sheetViews>
  <sheetFormatPr baseColWidth="10" defaultRowHeight="15" x14ac:dyDescent="0.25"/>
  <sheetData>
    <row r="3" spans="1:23" ht="26.25" x14ac:dyDescent="0.4">
      <c r="A3" s="23"/>
      <c r="B3" s="229" t="s">
        <v>109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</row>
    <row r="6" spans="1:23" ht="26.25" x14ac:dyDescent="0.4">
      <c r="A6" s="27" t="s">
        <v>104</v>
      </c>
      <c r="B6" s="22" t="s">
        <v>286</v>
      </c>
    </row>
    <row r="7" spans="1:23" ht="26.25" x14ac:dyDescent="0.25">
      <c r="A7" s="23"/>
    </row>
    <row r="8" spans="1:23" ht="26.25" x14ac:dyDescent="0.25">
      <c r="A8" s="23"/>
    </row>
    <row r="9" spans="1:23" ht="75.75" customHeight="1" x14ac:dyDescent="0.25">
      <c r="A9" s="27" t="s">
        <v>105</v>
      </c>
      <c r="B9" s="228" t="s">
        <v>287</v>
      </c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</row>
    <row r="10" spans="1:23" ht="26.25" x14ac:dyDescent="0.25">
      <c r="A10" s="23"/>
    </row>
    <row r="11" spans="1:23" ht="26.25" x14ac:dyDescent="0.25">
      <c r="A11" s="23"/>
    </row>
    <row r="12" spans="1:23" ht="81" customHeight="1" x14ac:dyDescent="0.25">
      <c r="A12" s="27" t="s">
        <v>106</v>
      </c>
      <c r="B12" s="228" t="s">
        <v>108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</row>
  </sheetData>
  <sheetProtection algorithmName="SHA-512" hashValue="3U4+tXvwQdHJqW7iHaijZbhOgN76FdxWepkfprESFm8vDlaV1YEImPDlNROA3PzIAVg2+B3gHhxx3kCT3oK+wg==" saltValue="rN56WrPKdJO90Y4DxVF9lA==" spinCount="100000" sheet="1" objects="1" scenarios="1"/>
  <mergeCells count="3">
    <mergeCell ref="B12:W12"/>
    <mergeCell ref="B9:W9"/>
    <mergeCell ref="B3:W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71BE-7BD4-4045-85BF-34844ADAE5B4}">
  <dimension ref="A1:H83"/>
  <sheetViews>
    <sheetView topLeftCell="A50" workbookViewId="0">
      <selection activeCell="F20" sqref="F20"/>
    </sheetView>
  </sheetViews>
  <sheetFormatPr baseColWidth="10" defaultRowHeight="15" x14ac:dyDescent="0.25"/>
  <cols>
    <col min="1" max="1" width="22.7109375" bestFit="1" customWidth="1"/>
    <col min="4" max="4" width="36.85546875" customWidth="1"/>
    <col min="5" max="5" width="71.7109375" customWidth="1"/>
    <col min="6" max="6" width="38.28515625" customWidth="1"/>
    <col min="8" max="8" width="23.28515625" bestFit="1" customWidth="1"/>
  </cols>
  <sheetData>
    <row r="1" spans="1:8" ht="15" customHeight="1" x14ac:dyDescent="0.25">
      <c r="A1" t="s">
        <v>13</v>
      </c>
      <c r="B1" t="s">
        <v>92</v>
      </c>
      <c r="C1" t="s">
        <v>99</v>
      </c>
      <c r="D1" t="s">
        <v>4</v>
      </c>
      <c r="E1" t="s">
        <v>5</v>
      </c>
      <c r="F1" t="s">
        <v>98</v>
      </c>
      <c r="G1" t="s">
        <v>130</v>
      </c>
      <c r="H1" t="s">
        <v>201</v>
      </c>
    </row>
    <row r="2" spans="1:8" ht="15" customHeight="1" x14ac:dyDescent="0.25">
      <c r="A2" t="s">
        <v>14</v>
      </c>
      <c r="B2" t="s">
        <v>96</v>
      </c>
      <c r="C2" t="s">
        <v>101</v>
      </c>
      <c r="D2" t="str">
        <f>CONCATENATE(PARTICIPANT!B1," ",PARTICIPANT!B2," ",PARTICIPANT!B3)</f>
        <v xml:space="preserve"> 0 0</v>
      </c>
      <c r="E2" t="str">
        <f>CONCATENATE(PARTICIPANT!B4," - ",PARTICIPANT!B5," - ",PARTICIPANT!B6," - ",PARTICIPANT!B7)</f>
        <v>0 - 0 - 0 - 0</v>
      </c>
      <c r="F2" t="str">
        <f>CONCATENATE(PARTICIPANT!B11," / ",PARTICIPANT!B12)</f>
        <v>0 / 0</v>
      </c>
      <c r="G2" t="s">
        <v>196</v>
      </c>
      <c r="H2" s="127" t="s">
        <v>202</v>
      </c>
    </row>
    <row r="3" spans="1:8" ht="15" customHeight="1" x14ac:dyDescent="0.25">
      <c r="A3" t="s">
        <v>15</v>
      </c>
      <c r="B3" t="s">
        <v>97</v>
      </c>
      <c r="C3" t="s">
        <v>100</v>
      </c>
      <c r="H3" s="127" t="s">
        <v>203</v>
      </c>
    </row>
    <row r="4" spans="1:8" ht="15" customHeight="1" x14ac:dyDescent="0.25">
      <c r="A4" t="s">
        <v>16</v>
      </c>
      <c r="H4" s="127" t="s">
        <v>204</v>
      </c>
    </row>
    <row r="5" spans="1:8" ht="15" customHeight="1" x14ac:dyDescent="0.25">
      <c r="A5" t="s">
        <v>17</v>
      </c>
      <c r="H5" s="127" t="s">
        <v>205</v>
      </c>
    </row>
    <row r="6" spans="1:8" ht="15" customHeight="1" x14ac:dyDescent="0.25">
      <c r="A6" t="s">
        <v>18</v>
      </c>
      <c r="H6" s="127" t="s">
        <v>206</v>
      </c>
    </row>
    <row r="7" spans="1:8" ht="15" customHeight="1" x14ac:dyDescent="0.25">
      <c r="A7" t="s">
        <v>19</v>
      </c>
      <c r="H7" s="127" t="s">
        <v>207</v>
      </c>
    </row>
    <row r="8" spans="1:8" ht="15" customHeight="1" x14ac:dyDescent="0.25">
      <c r="A8" t="s">
        <v>20</v>
      </c>
      <c r="H8" s="127" t="s">
        <v>208</v>
      </c>
    </row>
    <row r="9" spans="1:8" ht="15" customHeight="1" x14ac:dyDescent="0.25">
      <c r="A9" t="s">
        <v>21</v>
      </c>
      <c r="H9" s="127" t="s">
        <v>209</v>
      </c>
    </row>
    <row r="10" spans="1:8" ht="15" customHeight="1" x14ac:dyDescent="0.25">
      <c r="A10" t="s">
        <v>22</v>
      </c>
      <c r="H10" s="127" t="s">
        <v>210</v>
      </c>
    </row>
    <row r="11" spans="1:8" ht="15" customHeight="1" x14ac:dyDescent="0.25">
      <c r="A11" t="s">
        <v>23</v>
      </c>
      <c r="H11" s="127" t="s">
        <v>211</v>
      </c>
    </row>
    <row r="12" spans="1:8" ht="15" customHeight="1" x14ac:dyDescent="0.25">
      <c r="A12" t="s">
        <v>24</v>
      </c>
      <c r="H12" s="127" t="s">
        <v>212</v>
      </c>
    </row>
    <row r="13" spans="1:8" ht="15" customHeight="1" x14ac:dyDescent="0.25">
      <c r="A13" t="s">
        <v>25</v>
      </c>
      <c r="H13" s="127" t="s">
        <v>213</v>
      </c>
    </row>
    <row r="14" spans="1:8" ht="15" customHeight="1" x14ac:dyDescent="0.25">
      <c r="A14" t="s">
        <v>26</v>
      </c>
      <c r="H14" s="127" t="s">
        <v>214</v>
      </c>
    </row>
    <row r="15" spans="1:8" ht="15" customHeight="1" x14ac:dyDescent="0.25">
      <c r="A15" t="s">
        <v>27</v>
      </c>
      <c r="H15" s="127" t="s">
        <v>215</v>
      </c>
    </row>
    <row r="16" spans="1:8" ht="15" customHeight="1" x14ac:dyDescent="0.25">
      <c r="A16" t="s">
        <v>28</v>
      </c>
      <c r="H16" s="127" t="s">
        <v>216</v>
      </c>
    </row>
    <row r="17" spans="1:8" ht="15" customHeight="1" x14ac:dyDescent="0.25">
      <c r="A17" t="s">
        <v>29</v>
      </c>
      <c r="H17" s="127" t="s">
        <v>217</v>
      </c>
    </row>
    <row r="18" spans="1:8" ht="15" customHeight="1" x14ac:dyDescent="0.25">
      <c r="A18" t="s">
        <v>30</v>
      </c>
      <c r="H18" s="127" t="s">
        <v>218</v>
      </c>
    </row>
    <row r="19" spans="1:8" ht="15" customHeight="1" x14ac:dyDescent="0.25">
      <c r="A19" t="s">
        <v>31</v>
      </c>
      <c r="H19" s="127" t="s">
        <v>219</v>
      </c>
    </row>
    <row r="20" spans="1:8" ht="15" customHeight="1" x14ac:dyDescent="0.25">
      <c r="A20" t="s">
        <v>32</v>
      </c>
      <c r="H20" s="127" t="s">
        <v>220</v>
      </c>
    </row>
    <row r="21" spans="1:8" ht="15" customHeight="1" x14ac:dyDescent="0.25">
      <c r="A21" t="s">
        <v>33</v>
      </c>
      <c r="H21" s="127" t="s">
        <v>221</v>
      </c>
    </row>
    <row r="22" spans="1:8" ht="15" customHeight="1" x14ac:dyDescent="0.25">
      <c r="A22" t="s">
        <v>7</v>
      </c>
      <c r="H22" s="127" t="s">
        <v>222</v>
      </c>
    </row>
    <row r="23" spans="1:8" ht="15" customHeight="1" x14ac:dyDescent="0.25">
      <c r="A23" t="s">
        <v>34</v>
      </c>
      <c r="H23" s="127" t="s">
        <v>223</v>
      </c>
    </row>
    <row r="24" spans="1:8" ht="15" customHeight="1" x14ac:dyDescent="0.25">
      <c r="A24" t="s">
        <v>85</v>
      </c>
      <c r="H24" s="127" t="s">
        <v>224</v>
      </c>
    </row>
    <row r="25" spans="1:8" ht="15" customHeight="1" x14ac:dyDescent="0.25">
      <c r="A25" t="s">
        <v>35</v>
      </c>
      <c r="H25" s="127" t="s">
        <v>225</v>
      </c>
    </row>
    <row r="26" spans="1:8" ht="15" customHeight="1" x14ac:dyDescent="0.25">
      <c r="A26" t="s">
        <v>36</v>
      </c>
      <c r="H26" t="s">
        <v>226</v>
      </c>
    </row>
    <row r="27" spans="1:8" ht="15" customHeight="1" x14ac:dyDescent="0.25">
      <c r="A27" t="s">
        <v>37</v>
      </c>
      <c r="H27" s="127" t="s">
        <v>227</v>
      </c>
    </row>
    <row r="28" spans="1:8" ht="15" customHeight="1" x14ac:dyDescent="0.25">
      <c r="A28" t="s">
        <v>38</v>
      </c>
      <c r="H28" s="127" t="s">
        <v>228</v>
      </c>
    </row>
    <row r="29" spans="1:8" ht="15" customHeight="1" x14ac:dyDescent="0.25">
      <c r="A29" t="s">
        <v>39</v>
      </c>
      <c r="H29" s="127" t="s">
        <v>229</v>
      </c>
    </row>
    <row r="30" spans="1:8" ht="15" customHeight="1" x14ac:dyDescent="0.25">
      <c r="A30" t="s">
        <v>40</v>
      </c>
      <c r="H30" s="127" t="s">
        <v>230</v>
      </c>
    </row>
    <row r="31" spans="1:8" ht="15" customHeight="1" x14ac:dyDescent="0.25">
      <c r="A31" t="s">
        <v>41</v>
      </c>
      <c r="H31" s="127" t="s">
        <v>231</v>
      </c>
    </row>
    <row r="32" spans="1:8" ht="15" customHeight="1" x14ac:dyDescent="0.25">
      <c r="A32" t="s">
        <v>42</v>
      </c>
      <c r="H32" s="127" t="s">
        <v>232</v>
      </c>
    </row>
    <row r="33" spans="1:8" ht="15" customHeight="1" x14ac:dyDescent="0.25">
      <c r="A33" t="s">
        <v>43</v>
      </c>
      <c r="H33" s="127" t="s">
        <v>233</v>
      </c>
    </row>
    <row r="34" spans="1:8" ht="15" customHeight="1" x14ac:dyDescent="0.25">
      <c r="A34" t="s">
        <v>44</v>
      </c>
      <c r="H34" s="127" t="s">
        <v>234</v>
      </c>
    </row>
    <row r="35" spans="1:8" ht="15" customHeight="1" x14ac:dyDescent="0.25">
      <c r="A35" t="s">
        <v>45</v>
      </c>
      <c r="H35" s="127" t="s">
        <v>235</v>
      </c>
    </row>
    <row r="36" spans="1:8" ht="15" customHeight="1" x14ac:dyDescent="0.25">
      <c r="A36" t="s">
        <v>46</v>
      </c>
      <c r="H36" s="127" t="s">
        <v>236</v>
      </c>
    </row>
    <row r="37" spans="1:8" ht="15" customHeight="1" x14ac:dyDescent="0.25">
      <c r="A37" t="s">
        <v>47</v>
      </c>
      <c r="H37" s="127" t="s">
        <v>237</v>
      </c>
    </row>
    <row r="38" spans="1:8" ht="15" customHeight="1" x14ac:dyDescent="0.25">
      <c r="A38" t="s">
        <v>48</v>
      </c>
      <c r="H38" s="127" t="s">
        <v>238</v>
      </c>
    </row>
    <row r="39" spans="1:8" ht="15" customHeight="1" x14ac:dyDescent="0.25">
      <c r="A39" t="s">
        <v>49</v>
      </c>
      <c r="H39" s="127" t="s">
        <v>195</v>
      </c>
    </row>
    <row r="40" spans="1:8" ht="15" customHeight="1" x14ac:dyDescent="0.25">
      <c r="A40" t="s">
        <v>50</v>
      </c>
      <c r="H40" s="127" t="s">
        <v>239</v>
      </c>
    </row>
    <row r="41" spans="1:8" ht="15" customHeight="1" x14ac:dyDescent="0.25">
      <c r="A41" t="s">
        <v>51</v>
      </c>
      <c r="H41" s="127" t="s">
        <v>240</v>
      </c>
    </row>
    <row r="42" spans="1:8" ht="15" customHeight="1" x14ac:dyDescent="0.25">
      <c r="A42" t="s">
        <v>52</v>
      </c>
      <c r="H42" s="127" t="s">
        <v>241</v>
      </c>
    </row>
    <row r="43" spans="1:8" ht="15" customHeight="1" x14ac:dyDescent="0.25">
      <c r="A43" t="s">
        <v>53</v>
      </c>
      <c r="H43" s="127" t="s">
        <v>242</v>
      </c>
    </row>
    <row r="44" spans="1:8" ht="15" customHeight="1" x14ac:dyDescent="0.25">
      <c r="A44" t="s">
        <v>54</v>
      </c>
      <c r="H44" s="127" t="s">
        <v>243</v>
      </c>
    </row>
    <row r="45" spans="1:8" ht="15" customHeight="1" x14ac:dyDescent="0.25">
      <c r="A45" t="s">
        <v>55</v>
      </c>
      <c r="H45" s="127" t="s">
        <v>244</v>
      </c>
    </row>
    <row r="46" spans="1:8" ht="15" customHeight="1" x14ac:dyDescent="0.25">
      <c r="A46" t="s">
        <v>56</v>
      </c>
      <c r="H46" s="127" t="s">
        <v>245</v>
      </c>
    </row>
    <row r="47" spans="1:8" ht="15" customHeight="1" x14ac:dyDescent="0.25">
      <c r="A47" t="s">
        <v>57</v>
      </c>
      <c r="H47" s="127" t="s">
        <v>246</v>
      </c>
    </row>
    <row r="48" spans="1:8" ht="15" customHeight="1" x14ac:dyDescent="0.25">
      <c r="A48" t="s">
        <v>58</v>
      </c>
      <c r="H48" s="127" t="s">
        <v>247</v>
      </c>
    </row>
    <row r="49" spans="1:8" ht="15" customHeight="1" x14ac:dyDescent="0.25">
      <c r="A49" t="s">
        <v>59</v>
      </c>
      <c r="H49" s="127" t="s">
        <v>248</v>
      </c>
    </row>
    <row r="50" spans="1:8" ht="15" customHeight="1" x14ac:dyDescent="0.25">
      <c r="A50" t="s">
        <v>60</v>
      </c>
      <c r="H50" s="127" t="s">
        <v>249</v>
      </c>
    </row>
    <row r="51" spans="1:8" ht="15" customHeight="1" x14ac:dyDescent="0.25">
      <c r="A51" t="s">
        <v>61</v>
      </c>
      <c r="H51" s="127" t="s">
        <v>250</v>
      </c>
    </row>
    <row r="52" spans="1:8" ht="15" customHeight="1" x14ac:dyDescent="0.25">
      <c r="A52" t="s">
        <v>62</v>
      </c>
      <c r="H52" s="127" t="s">
        <v>251</v>
      </c>
    </row>
    <row r="53" spans="1:8" ht="15" customHeight="1" x14ac:dyDescent="0.25">
      <c r="A53" t="s">
        <v>63</v>
      </c>
      <c r="H53" s="127" t="s">
        <v>252</v>
      </c>
    </row>
    <row r="54" spans="1:8" ht="15" customHeight="1" x14ac:dyDescent="0.25">
      <c r="A54" t="s">
        <v>64</v>
      </c>
      <c r="H54" s="127" t="s">
        <v>253</v>
      </c>
    </row>
    <row r="55" spans="1:8" ht="15" customHeight="1" x14ac:dyDescent="0.25">
      <c r="A55" t="s">
        <v>65</v>
      </c>
      <c r="H55" t="s">
        <v>254</v>
      </c>
    </row>
    <row r="56" spans="1:8" ht="15" customHeight="1" x14ac:dyDescent="0.25">
      <c r="A56" t="s">
        <v>66</v>
      </c>
      <c r="H56" s="127" t="s">
        <v>255</v>
      </c>
    </row>
    <row r="57" spans="1:8" ht="15" customHeight="1" x14ac:dyDescent="0.25">
      <c r="A57" t="s">
        <v>67</v>
      </c>
      <c r="H57" s="127" t="s">
        <v>256</v>
      </c>
    </row>
    <row r="58" spans="1:8" ht="15" customHeight="1" x14ac:dyDescent="0.25">
      <c r="A58" t="s">
        <v>68</v>
      </c>
      <c r="H58" s="127" t="s">
        <v>257</v>
      </c>
    </row>
    <row r="59" spans="1:8" ht="15" customHeight="1" x14ac:dyDescent="0.25">
      <c r="A59" t="s">
        <v>69</v>
      </c>
      <c r="H59" s="127" t="s">
        <v>258</v>
      </c>
    </row>
    <row r="60" spans="1:8" ht="15" customHeight="1" x14ac:dyDescent="0.25">
      <c r="A60" t="s">
        <v>70</v>
      </c>
      <c r="H60" s="127" t="s">
        <v>259</v>
      </c>
    </row>
    <row r="61" spans="1:8" ht="15" customHeight="1" x14ac:dyDescent="0.25">
      <c r="A61" t="s">
        <v>71</v>
      </c>
      <c r="H61" s="127" t="s">
        <v>260</v>
      </c>
    </row>
    <row r="62" spans="1:8" ht="15" customHeight="1" x14ac:dyDescent="0.25">
      <c r="A62" t="s">
        <v>72</v>
      </c>
      <c r="H62" s="127" t="s">
        <v>261</v>
      </c>
    </row>
    <row r="63" spans="1:8" ht="15" customHeight="1" x14ac:dyDescent="0.25">
      <c r="A63" t="s">
        <v>73</v>
      </c>
      <c r="H63" s="127" t="s">
        <v>262</v>
      </c>
    </row>
    <row r="64" spans="1:8" ht="15" customHeight="1" x14ac:dyDescent="0.25">
      <c r="A64" t="s">
        <v>74</v>
      </c>
      <c r="H64" s="127" t="s">
        <v>263</v>
      </c>
    </row>
    <row r="65" spans="1:8" ht="15" customHeight="1" x14ac:dyDescent="0.25">
      <c r="A65" t="s">
        <v>75</v>
      </c>
      <c r="H65" s="127" t="s">
        <v>264</v>
      </c>
    </row>
    <row r="66" spans="1:8" ht="15" customHeight="1" x14ac:dyDescent="0.25">
      <c r="A66" t="s">
        <v>76</v>
      </c>
      <c r="H66" s="127" t="s">
        <v>265</v>
      </c>
    </row>
    <row r="67" spans="1:8" ht="15" customHeight="1" x14ac:dyDescent="0.25">
      <c r="A67" t="s">
        <v>77</v>
      </c>
      <c r="H67" s="127" t="s">
        <v>266</v>
      </c>
    </row>
    <row r="68" spans="1:8" ht="15" customHeight="1" x14ac:dyDescent="0.25">
      <c r="A68" t="s">
        <v>78</v>
      </c>
      <c r="H68" s="127" t="s">
        <v>267</v>
      </c>
    </row>
    <row r="69" spans="1:8" ht="15" customHeight="1" x14ac:dyDescent="0.25">
      <c r="A69" t="s">
        <v>79</v>
      </c>
      <c r="H69" s="127" t="s">
        <v>268</v>
      </c>
    </row>
    <row r="70" spans="1:8" ht="15" customHeight="1" x14ac:dyDescent="0.25">
      <c r="A70" t="s">
        <v>80</v>
      </c>
      <c r="H70" s="127" t="s">
        <v>269</v>
      </c>
    </row>
    <row r="71" spans="1:8" ht="15" customHeight="1" x14ac:dyDescent="0.25">
      <c r="A71" t="s">
        <v>81</v>
      </c>
      <c r="H71" s="127" t="s">
        <v>270</v>
      </c>
    </row>
    <row r="72" spans="1:8" ht="15" customHeight="1" x14ac:dyDescent="0.25">
      <c r="A72" t="s">
        <v>82</v>
      </c>
      <c r="H72" s="127" t="s">
        <v>271</v>
      </c>
    </row>
    <row r="73" spans="1:8" ht="15" customHeight="1" x14ac:dyDescent="0.25">
      <c r="A73" t="s">
        <v>83</v>
      </c>
      <c r="H73" s="127" t="s">
        <v>272</v>
      </c>
    </row>
    <row r="74" spans="1:8" ht="15" customHeight="1" x14ac:dyDescent="0.25">
      <c r="A74" t="s">
        <v>84</v>
      </c>
      <c r="H74" t="s">
        <v>273</v>
      </c>
    </row>
    <row r="75" spans="1:8" ht="15" customHeight="1" x14ac:dyDescent="0.25">
      <c r="H75" s="127" t="s">
        <v>274</v>
      </c>
    </row>
    <row r="76" spans="1:8" ht="15" customHeight="1" x14ac:dyDescent="0.25">
      <c r="H76" s="127" t="s">
        <v>275</v>
      </c>
    </row>
    <row r="77" spans="1:8" ht="15" customHeight="1" x14ac:dyDescent="0.25">
      <c r="H77" s="127" t="s">
        <v>276</v>
      </c>
    </row>
    <row r="78" spans="1:8" ht="15" customHeight="1" x14ac:dyDescent="0.25">
      <c r="H78" t="s">
        <v>277</v>
      </c>
    </row>
    <row r="79" spans="1:8" ht="15" customHeight="1" x14ac:dyDescent="0.25">
      <c r="H79" s="127" t="s">
        <v>278</v>
      </c>
    </row>
    <row r="80" spans="1:8" ht="15" customHeight="1" x14ac:dyDescent="0.25">
      <c r="H80" s="127" t="s">
        <v>279</v>
      </c>
    </row>
    <row r="81" spans="8:8" ht="15" customHeight="1" x14ac:dyDescent="0.25">
      <c r="H81" s="127" t="s">
        <v>280</v>
      </c>
    </row>
    <row r="82" spans="8:8" ht="15" customHeight="1" x14ac:dyDescent="0.25">
      <c r="H82" s="127" t="s">
        <v>281</v>
      </c>
    </row>
    <row r="83" spans="8:8" ht="15" customHeight="1" x14ac:dyDescent="0.25">
      <c r="H83" s="127" t="s">
        <v>282</v>
      </c>
    </row>
  </sheetData>
  <sheetProtection algorithmName="SHA-512" hashValue="eIbnpzzIo3dYHsQ/v0To6IMy0r4FWkm4hQv4kPuMBMUXvA9d6csBgVG3Ls0J1dbk7SqHY7XVW8jIWVxQj4oHaw==" saltValue="vQ3zmm/EI8Xis0vQu7iKj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BF22-9DF1-4574-B94F-62E163FD8061}">
  <sheetPr>
    <tabColor theme="8" tint="0.59999389629810485"/>
  </sheetPr>
  <dimension ref="A1:AB108"/>
  <sheetViews>
    <sheetView zoomScaleNormal="100" workbookViewId="0">
      <selection activeCell="M9" sqref="M9"/>
    </sheetView>
  </sheetViews>
  <sheetFormatPr baseColWidth="10" defaultRowHeight="18.75" outlineLevelRow="2" x14ac:dyDescent="0.3"/>
  <cols>
    <col min="1" max="1" width="10.5703125" style="38" customWidth="1"/>
    <col min="2" max="2" width="39.7109375" style="38" bestFit="1" customWidth="1"/>
    <col min="3" max="3" width="19.85546875" style="38" bestFit="1" customWidth="1"/>
    <col min="4" max="5" width="11.42578125" style="38"/>
    <col min="6" max="6" width="14.42578125" style="38" bestFit="1" customWidth="1"/>
    <col min="7" max="11" width="11.42578125" style="38"/>
    <col min="12" max="12" width="2" style="38" customWidth="1"/>
    <col min="13" max="13" width="11.42578125" style="38"/>
    <col min="14" max="14" width="0" style="38" hidden="1" customWidth="1"/>
    <col min="15" max="15" width="12.7109375" style="38" customWidth="1"/>
    <col min="16" max="16" width="12" style="38" hidden="1" customWidth="1"/>
    <col min="17" max="18" width="12.7109375" style="38" customWidth="1"/>
    <col min="19" max="19" width="7" style="38" bestFit="1" customWidth="1"/>
    <col min="20" max="21" width="11.42578125" style="38"/>
    <col min="22" max="25" width="12.7109375" style="38" customWidth="1"/>
    <col min="26" max="16384" width="11.42578125" style="38"/>
  </cols>
  <sheetData>
    <row r="1" spans="1:26" x14ac:dyDescent="0.3">
      <c r="A1" s="222" t="s">
        <v>283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</row>
    <row r="2" spans="1:26" ht="39.950000000000003" customHeight="1" x14ac:dyDescent="0.3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</row>
    <row r="3" spans="1:26" ht="18.75" customHeight="1" x14ac:dyDescent="0.3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</row>
    <row r="4" spans="1:26" ht="18.75" customHeight="1" x14ac:dyDescent="0.3">
      <c r="A4" s="223"/>
      <c r="B4" s="223"/>
      <c r="C4" s="223"/>
      <c r="D4" s="223"/>
      <c r="E4" s="223"/>
      <c r="F4" s="223"/>
      <c r="G4" s="223"/>
      <c r="H4" s="223"/>
      <c r="I4" s="223"/>
      <c r="J4" s="223"/>
      <c r="K4" s="223"/>
      <c r="M4" s="225" t="s">
        <v>113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</row>
    <row r="5" spans="1:26" ht="18.75" customHeight="1" x14ac:dyDescent="0.3">
      <c r="A5" s="227" t="s">
        <v>284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U5" s="39"/>
      <c r="V5" s="39"/>
      <c r="W5" s="39"/>
      <c r="X5" s="39"/>
      <c r="Y5" s="39"/>
      <c r="Z5" s="39"/>
    </row>
    <row r="6" spans="1:26" ht="21" customHeight="1" x14ac:dyDescent="0.3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U6" s="39"/>
      <c r="V6" s="39"/>
      <c r="W6" s="39"/>
      <c r="X6" s="39"/>
      <c r="Y6" s="39"/>
      <c r="Z6" s="39"/>
    </row>
    <row r="7" spans="1:26" ht="21" customHeight="1" x14ac:dyDescent="0.3">
      <c r="A7" s="195" t="s">
        <v>197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</row>
    <row r="8" spans="1:26" ht="21" customHeight="1" x14ac:dyDescent="0.3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V8" s="226" t="s">
        <v>114</v>
      </c>
      <c r="W8" s="226"/>
      <c r="X8" s="226"/>
      <c r="Y8" s="226"/>
      <c r="Z8" s="226"/>
    </row>
    <row r="9" spans="1:26" x14ac:dyDescent="0.3">
      <c r="B9" s="40" t="s">
        <v>115</v>
      </c>
      <c r="C9" s="217"/>
      <c r="D9" s="217"/>
      <c r="E9" s="217"/>
      <c r="F9" s="40" t="s">
        <v>116</v>
      </c>
      <c r="G9" s="217"/>
      <c r="H9" s="217"/>
      <c r="I9" s="217"/>
      <c r="J9" s="217"/>
      <c r="K9" s="217"/>
      <c r="V9" s="226"/>
      <c r="W9" s="226"/>
      <c r="X9" s="226"/>
      <c r="Y9" s="226"/>
      <c r="Z9" s="226"/>
    </row>
    <row r="10" spans="1:26" ht="18.75" customHeight="1" x14ac:dyDescent="0.3">
      <c r="B10" s="40" t="s">
        <v>117</v>
      </c>
      <c r="C10" s="217"/>
      <c r="D10" s="217"/>
      <c r="E10" s="217"/>
      <c r="F10" s="217"/>
      <c r="G10" s="217"/>
      <c r="H10" s="217"/>
      <c r="I10" s="217"/>
      <c r="J10" s="217"/>
      <c r="K10" s="217"/>
      <c r="V10" s="226"/>
      <c r="W10" s="226"/>
      <c r="X10" s="226"/>
      <c r="Y10" s="226"/>
      <c r="Z10" s="226"/>
    </row>
    <row r="11" spans="1:26" ht="18.75" customHeight="1" x14ac:dyDescent="0.3">
      <c r="B11" s="40" t="s">
        <v>118</v>
      </c>
      <c r="C11" s="215"/>
      <c r="D11" s="215"/>
      <c r="E11" s="215"/>
      <c r="F11" s="215"/>
      <c r="G11" s="215"/>
      <c r="H11" s="215"/>
      <c r="I11" s="215"/>
      <c r="J11" s="215"/>
      <c r="K11" s="215"/>
    </row>
    <row r="12" spans="1:26" ht="18.75" customHeight="1" x14ac:dyDescent="0.3">
      <c r="B12" s="40" t="s">
        <v>119</v>
      </c>
      <c r="C12" s="216"/>
      <c r="D12" s="216"/>
      <c r="E12" s="40" t="s">
        <v>120</v>
      </c>
      <c r="F12" s="217"/>
      <c r="G12" s="217"/>
      <c r="H12" s="217"/>
      <c r="I12" s="217"/>
      <c r="J12" s="217"/>
      <c r="K12" s="217"/>
      <c r="L12" s="41"/>
    </row>
    <row r="13" spans="1:26" ht="18.75" customHeight="1" x14ac:dyDescent="0.3">
      <c r="B13" s="40" t="s">
        <v>121</v>
      </c>
      <c r="C13" s="218"/>
      <c r="D13" s="218"/>
      <c r="E13" s="218"/>
      <c r="F13" s="40" t="s">
        <v>122</v>
      </c>
      <c r="G13" s="219"/>
      <c r="H13" s="217"/>
      <c r="I13" s="217"/>
      <c r="J13" s="217"/>
      <c r="K13" s="217"/>
      <c r="N13" s="42"/>
      <c r="O13" s="42"/>
      <c r="P13" s="42"/>
      <c r="Q13" s="42"/>
      <c r="R13" s="42"/>
    </row>
    <row r="14" spans="1:26" ht="18.75" customHeight="1" x14ac:dyDescent="0.3">
      <c r="B14" s="40" t="s">
        <v>123</v>
      </c>
      <c r="C14" s="217"/>
      <c r="D14" s="217"/>
      <c r="E14" s="217"/>
      <c r="F14" s="220" t="s">
        <v>124</v>
      </c>
      <c r="G14" s="220"/>
      <c r="H14" s="221"/>
      <c r="I14" s="221"/>
      <c r="J14" s="221"/>
      <c r="K14" s="221"/>
      <c r="N14" s="42"/>
      <c r="O14" s="42"/>
      <c r="P14" s="42"/>
      <c r="Q14" s="42"/>
      <c r="R14" s="42"/>
    </row>
    <row r="15" spans="1:26" ht="18.75" customHeight="1" x14ac:dyDescent="0.3">
      <c r="B15" s="43"/>
      <c r="C15" s="44"/>
      <c r="D15" s="44"/>
      <c r="E15" s="44"/>
      <c r="F15" s="220" t="s">
        <v>125</v>
      </c>
      <c r="G15" s="220"/>
      <c r="H15" s="221"/>
      <c r="I15" s="221"/>
      <c r="J15" s="221"/>
      <c r="K15" s="221"/>
      <c r="N15" s="42"/>
      <c r="O15" s="42"/>
      <c r="P15" s="42"/>
      <c r="Q15" s="42"/>
      <c r="R15" s="42"/>
    </row>
    <row r="16" spans="1:26" x14ac:dyDescent="0.3">
      <c r="B16" s="40" t="s">
        <v>126</v>
      </c>
      <c r="C16" s="45"/>
      <c r="D16" s="44"/>
      <c r="E16" s="44"/>
      <c r="F16" s="46"/>
      <c r="G16" s="46"/>
      <c r="H16" s="47"/>
      <c r="I16" s="47"/>
      <c r="J16" s="47"/>
      <c r="K16" s="47"/>
    </row>
    <row r="17" spans="1:28" hidden="1" x14ac:dyDescent="0.3">
      <c r="B17" s="40"/>
      <c r="C17" s="48"/>
      <c r="D17" s="44"/>
      <c r="E17" s="44"/>
      <c r="F17" s="46"/>
      <c r="G17" s="46"/>
      <c r="H17" s="47"/>
      <c r="I17" s="47"/>
      <c r="J17" s="47"/>
      <c r="K17" s="47"/>
    </row>
    <row r="18" spans="1:28" ht="21" hidden="1" customHeight="1" x14ac:dyDescent="0.3">
      <c r="A18" s="195" t="s">
        <v>127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49"/>
    </row>
    <row r="19" spans="1:28" ht="21" hidden="1" customHeight="1" x14ac:dyDescent="0.3">
      <c r="A19" s="195"/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M19" s="50"/>
      <c r="N19" s="51"/>
      <c r="O19" s="52"/>
      <c r="P19" s="52"/>
      <c r="Q19" s="52"/>
      <c r="R19" s="52"/>
      <c r="S19" s="52"/>
      <c r="T19" s="213"/>
      <c r="U19" s="213"/>
      <c r="V19" s="213"/>
      <c r="W19" s="213"/>
      <c r="X19" s="213"/>
      <c r="Y19" s="213"/>
      <c r="Z19" s="213"/>
    </row>
    <row r="20" spans="1:28" ht="24" hidden="1" customHeight="1" x14ac:dyDescent="0.4">
      <c r="B20" s="43" t="s">
        <v>128</v>
      </c>
      <c r="C20" s="53"/>
      <c r="D20" s="54"/>
      <c r="E20" s="54"/>
      <c r="F20" s="54"/>
      <c r="G20" s="54"/>
      <c r="H20" s="54"/>
      <c r="I20" s="54"/>
      <c r="J20" s="54"/>
      <c r="K20" s="54"/>
      <c r="M20" s="55"/>
      <c r="N20" s="52"/>
      <c r="O20" s="52"/>
      <c r="P20" s="52"/>
      <c r="Q20" s="52"/>
      <c r="R20" s="52"/>
      <c r="S20" s="52"/>
      <c r="T20" s="214"/>
      <c r="U20" s="214"/>
      <c r="V20" s="214"/>
      <c r="W20" s="214"/>
      <c r="X20" s="57"/>
      <c r="Y20" s="58"/>
      <c r="Z20" s="58"/>
    </row>
    <row r="21" spans="1:28" ht="24" hidden="1" customHeight="1" x14ac:dyDescent="0.4">
      <c r="B21" s="139" t="s">
        <v>129</v>
      </c>
      <c r="C21" s="139"/>
      <c r="D21" s="139"/>
      <c r="E21" s="59" t="s">
        <v>130</v>
      </c>
      <c r="G21" s="54"/>
      <c r="H21" s="54"/>
      <c r="I21" s="54"/>
      <c r="J21" s="54"/>
      <c r="K21" s="54"/>
      <c r="M21" s="55"/>
      <c r="N21" s="52"/>
      <c r="O21" s="52"/>
      <c r="P21" s="52"/>
      <c r="Q21" s="52"/>
      <c r="R21" s="52"/>
      <c r="S21" s="52"/>
      <c r="T21" s="56"/>
      <c r="U21" s="56"/>
      <c r="V21" s="56"/>
      <c r="W21" s="56"/>
      <c r="X21" s="57"/>
      <c r="Y21" s="58"/>
      <c r="Z21" s="58"/>
    </row>
    <row r="22" spans="1:28" ht="21" hidden="1" customHeight="1" x14ac:dyDescent="0.3">
      <c r="A22" s="195" t="s">
        <v>131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M22" s="55"/>
      <c r="N22" s="55"/>
      <c r="O22" s="55"/>
      <c r="P22" s="55"/>
      <c r="Q22" s="55"/>
      <c r="R22" s="55"/>
    </row>
    <row r="23" spans="1:28" ht="21" hidden="1" customHeight="1" x14ac:dyDescent="0.3">
      <c r="A23" s="195"/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M23" s="55"/>
      <c r="N23" s="210"/>
      <c r="O23" s="210"/>
      <c r="P23" s="55"/>
      <c r="Q23" s="55"/>
      <c r="R23" s="55"/>
    </row>
    <row r="24" spans="1:28" ht="18.75" hidden="1" customHeight="1" x14ac:dyDescent="0.3">
      <c r="A24" s="60"/>
      <c r="B24" s="61" t="s">
        <v>132</v>
      </c>
      <c r="C24" s="62"/>
      <c r="D24" s="63" t="s">
        <v>133</v>
      </c>
      <c r="E24" s="64"/>
      <c r="F24" s="64"/>
      <c r="G24" s="65">
        <f>C24-'[1]VÉRIFICATION COÛT'!A10</f>
        <v>0</v>
      </c>
      <c r="H24" s="64" t="s">
        <v>134</v>
      </c>
      <c r="I24" s="64"/>
      <c r="J24" s="64"/>
      <c r="K24" s="64"/>
      <c r="M24" s="55"/>
      <c r="N24" s="55"/>
      <c r="O24" s="55"/>
      <c r="P24" s="55"/>
      <c r="Q24" s="55"/>
      <c r="R24" s="55"/>
    </row>
    <row r="25" spans="1:28" ht="18.75" hidden="1" customHeight="1" x14ac:dyDescent="0.3">
      <c r="A25" s="60"/>
      <c r="B25" s="61"/>
      <c r="C25" s="63"/>
      <c r="D25" s="63"/>
      <c r="E25" s="64"/>
      <c r="F25" s="211" t="b">
        <f>IF(C24&gt;0,"SUR L'ONGLET OU LES ONGLETS CORRESPONDANT(S)")</f>
        <v>0</v>
      </c>
      <c r="G25" s="211"/>
      <c r="H25" s="211"/>
      <c r="I25" s="211"/>
      <c r="J25" s="64"/>
      <c r="K25" s="64"/>
      <c r="M25" s="55"/>
      <c r="N25" s="55"/>
      <c r="O25" s="55"/>
      <c r="P25" s="55"/>
      <c r="Q25" s="55"/>
      <c r="R25" s="55"/>
    </row>
    <row r="26" spans="1:28" ht="24" x14ac:dyDescent="0.3">
      <c r="A26" s="60"/>
      <c r="B26" s="61" t="s">
        <v>135</v>
      </c>
      <c r="C26" s="63"/>
      <c r="D26" s="63"/>
      <c r="E26" s="66"/>
      <c r="F26" s="212"/>
      <c r="G26" s="212"/>
      <c r="H26" s="212"/>
      <c r="I26" s="212"/>
      <c r="J26" s="212"/>
      <c r="K26" s="212"/>
      <c r="W26" s="51"/>
      <c r="X26" s="51"/>
    </row>
    <row r="27" spans="1:28" ht="105" x14ac:dyDescent="0.4">
      <c r="A27" s="60"/>
      <c r="B27" s="183" t="s">
        <v>136</v>
      </c>
      <c r="C27" s="183"/>
      <c r="D27" s="67" t="s">
        <v>137</v>
      </c>
      <c r="E27" s="68" t="s">
        <v>138</v>
      </c>
      <c r="F27" s="183" t="s">
        <v>139</v>
      </c>
      <c r="G27" s="183"/>
      <c r="H27" s="183"/>
      <c r="I27" s="183"/>
      <c r="J27" s="66"/>
      <c r="K27" s="66"/>
      <c r="AB27" s="69"/>
    </row>
    <row r="28" spans="1:28" ht="24" x14ac:dyDescent="0.4">
      <c r="A28" s="60"/>
      <c r="B28" s="183" t="s">
        <v>140</v>
      </c>
      <c r="C28" s="183"/>
      <c r="D28" s="70"/>
      <c r="E28" s="71"/>
      <c r="F28" s="203">
        <f>D28*65/100</f>
        <v>0</v>
      </c>
      <c r="G28" s="203"/>
      <c r="H28" s="203"/>
      <c r="I28" s="203"/>
      <c r="J28" s="66"/>
      <c r="K28" s="66"/>
      <c r="M28" s="208" t="s">
        <v>141</v>
      </c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B28" s="69"/>
    </row>
    <row r="29" spans="1:28" ht="24" x14ac:dyDescent="0.4">
      <c r="A29" s="60"/>
      <c r="B29" s="183" t="s">
        <v>142</v>
      </c>
      <c r="C29" s="183"/>
      <c r="D29" s="70"/>
      <c r="E29" s="71"/>
      <c r="F29" s="203">
        <f>D29*85/100</f>
        <v>0</v>
      </c>
      <c r="G29" s="203"/>
      <c r="H29" s="203"/>
      <c r="I29" s="203"/>
      <c r="J29" s="66"/>
      <c r="K29" s="66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B29" s="69"/>
    </row>
    <row r="30" spans="1:28" ht="18.75" customHeight="1" x14ac:dyDescent="0.3">
      <c r="A30" s="60"/>
      <c r="B30" s="183" t="s">
        <v>143</v>
      </c>
      <c r="C30" s="183"/>
      <c r="D30" s="70"/>
      <c r="E30" s="71"/>
      <c r="F30" s="203">
        <f>D30*105/100</f>
        <v>0</v>
      </c>
      <c r="G30" s="203"/>
      <c r="H30" s="203"/>
      <c r="I30" s="203"/>
      <c r="J30" s="66"/>
      <c r="K30" s="6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</row>
    <row r="31" spans="1:28" ht="18.75" customHeight="1" x14ac:dyDescent="0.3">
      <c r="A31" s="60"/>
      <c r="B31" s="183" t="s">
        <v>144</v>
      </c>
      <c r="C31" s="183"/>
      <c r="D31" s="70"/>
      <c r="E31" s="71"/>
      <c r="F31" s="203">
        <f>D31*125/100</f>
        <v>0</v>
      </c>
      <c r="G31" s="203"/>
      <c r="H31" s="203"/>
      <c r="I31" s="203"/>
      <c r="J31" s="66"/>
      <c r="K31" s="6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</row>
    <row r="32" spans="1:28" ht="18.75" customHeight="1" x14ac:dyDescent="0.3">
      <c r="A32" s="60"/>
      <c r="B32" s="183" t="s">
        <v>145</v>
      </c>
      <c r="C32" s="183"/>
      <c r="D32" s="70"/>
      <c r="E32" s="70"/>
      <c r="F32" s="203" t="str">
        <f>IF(E32=0,"",(E32*D32+5)/100)</f>
        <v/>
      </c>
      <c r="G32" s="203"/>
      <c r="H32" s="203"/>
      <c r="I32" s="203"/>
      <c r="J32" s="66"/>
      <c r="K32" s="66"/>
      <c r="T32" s="73"/>
      <c r="U32" s="73"/>
      <c r="V32" s="73"/>
      <c r="W32" s="73"/>
      <c r="X32" s="73"/>
      <c r="Y32" s="73"/>
      <c r="Z32" s="73"/>
    </row>
    <row r="33" spans="1:26" ht="24.95" customHeight="1" x14ac:dyDescent="0.3">
      <c r="A33" s="60"/>
      <c r="B33" s="207" t="s">
        <v>146</v>
      </c>
      <c r="C33" s="207"/>
      <c r="D33" s="70"/>
      <c r="E33" s="74"/>
      <c r="F33" s="203">
        <f>D33*0.65</f>
        <v>0</v>
      </c>
      <c r="G33" s="203"/>
      <c r="H33" s="203"/>
      <c r="I33" s="203"/>
      <c r="J33" s="66"/>
      <c r="K33" s="66"/>
      <c r="M33" s="208" t="s">
        <v>147</v>
      </c>
      <c r="N33" s="208"/>
      <c r="O33" s="208"/>
      <c r="P33" s="208"/>
      <c r="Q33" s="208"/>
      <c r="R33" s="73"/>
      <c r="T33" s="209"/>
      <c r="U33" s="209"/>
      <c r="V33" s="209"/>
      <c r="W33" s="209"/>
      <c r="X33" s="209"/>
      <c r="Y33" s="209"/>
      <c r="Z33" s="209"/>
    </row>
    <row r="34" spans="1:26" ht="24.95" customHeight="1" x14ac:dyDescent="0.3">
      <c r="A34" s="60"/>
      <c r="B34" s="183" t="s">
        <v>148</v>
      </c>
      <c r="C34" s="183"/>
      <c r="D34" s="67">
        <f>SUM(D28:D33)</f>
        <v>0</v>
      </c>
      <c r="E34" s="75"/>
      <c r="F34" s="203">
        <f>SUM(F28:F33)</f>
        <v>0</v>
      </c>
      <c r="G34" s="203"/>
      <c r="H34" s="203"/>
      <c r="I34" s="203"/>
      <c r="J34" s="66"/>
      <c r="K34" s="66"/>
      <c r="M34" s="198"/>
      <c r="N34" s="198"/>
      <c r="O34" s="198"/>
      <c r="P34" s="198"/>
      <c r="Q34" s="198"/>
      <c r="R34" s="73"/>
    </row>
    <row r="35" spans="1:26" ht="24" outlineLevel="2" x14ac:dyDescent="0.3">
      <c r="A35" s="60"/>
      <c r="B35" s="61"/>
      <c r="C35" s="63"/>
      <c r="D35" s="63"/>
      <c r="E35" s="66"/>
      <c r="F35" s="66"/>
      <c r="G35" s="66"/>
      <c r="H35" s="66"/>
      <c r="I35" s="66"/>
      <c r="J35" s="66"/>
      <c r="K35" s="66"/>
    </row>
    <row r="36" spans="1:26" ht="18.75" customHeight="1" outlineLevel="2" x14ac:dyDescent="0.3">
      <c r="B36" s="43" t="s">
        <v>135</v>
      </c>
      <c r="C36" s="76">
        <f>D28+D29+D30+D31+D32</f>
        <v>0</v>
      </c>
      <c r="D36" s="77" t="s">
        <v>149</v>
      </c>
      <c r="E36" s="147" t="s">
        <v>150</v>
      </c>
      <c r="F36" s="147"/>
      <c r="G36" s="78">
        <f>F34</f>
        <v>0</v>
      </c>
      <c r="H36" s="54" t="s">
        <v>151</v>
      </c>
      <c r="I36" s="54"/>
      <c r="J36" s="54"/>
      <c r="K36" s="54"/>
    </row>
    <row r="37" spans="1:26" ht="18.75" customHeight="1" outlineLevel="2" x14ac:dyDescent="0.3">
      <c r="B37" s="43" t="s">
        <v>152</v>
      </c>
      <c r="C37" s="79">
        <f>D33</f>
        <v>0</v>
      </c>
      <c r="D37" s="204" t="s">
        <v>153</v>
      </c>
      <c r="E37" s="204"/>
      <c r="F37" s="204"/>
      <c r="G37" s="204"/>
      <c r="H37" s="205"/>
      <c r="I37" s="205"/>
      <c r="J37" s="205"/>
      <c r="K37" s="205"/>
    </row>
    <row r="38" spans="1:26" ht="18.75" customHeight="1" outlineLevel="2" x14ac:dyDescent="0.3">
      <c r="B38" s="43"/>
      <c r="C38" s="79"/>
      <c r="D38" s="80"/>
      <c r="E38" s="80"/>
      <c r="F38" s="80"/>
      <c r="G38" s="80"/>
      <c r="H38" s="81"/>
      <c r="I38" s="81"/>
      <c r="J38" s="81"/>
      <c r="K38" s="81"/>
    </row>
    <row r="39" spans="1:26" ht="18.75" customHeight="1" outlineLevel="2" x14ac:dyDescent="0.3">
      <c r="A39" s="195" t="s">
        <v>154</v>
      </c>
      <c r="B39" s="195"/>
      <c r="C39" s="195"/>
      <c r="D39" s="195"/>
      <c r="E39" s="195"/>
      <c r="F39" s="195"/>
      <c r="G39" s="195"/>
      <c r="H39" s="195"/>
      <c r="I39" s="195"/>
      <c r="J39" s="195"/>
      <c r="K39" s="195"/>
    </row>
    <row r="40" spans="1:26" outlineLevel="2" x14ac:dyDescent="0.3">
      <c r="A40" s="195"/>
      <c r="B40" s="195"/>
      <c r="C40" s="195"/>
      <c r="D40" s="195"/>
      <c r="E40" s="195"/>
      <c r="F40" s="195"/>
      <c r="G40" s="195"/>
      <c r="H40" s="195"/>
      <c r="I40" s="195"/>
      <c r="J40" s="195"/>
      <c r="K40" s="195"/>
    </row>
    <row r="41" spans="1:26" ht="24" outlineLevel="2" x14ac:dyDescent="0.3">
      <c r="A41" s="60"/>
      <c r="B41" s="60"/>
      <c r="C41" s="60"/>
      <c r="D41" s="60"/>
      <c r="E41" s="60"/>
      <c r="F41" s="196" t="s">
        <v>155</v>
      </c>
      <c r="G41" s="196"/>
      <c r="H41" s="196"/>
      <c r="I41" s="196"/>
      <c r="J41" s="196"/>
      <c r="K41" s="124"/>
      <c r="L41" s="72" t="s">
        <v>156</v>
      </c>
    </row>
    <row r="42" spans="1:26" ht="26.25" customHeight="1" outlineLevel="2" x14ac:dyDescent="0.3">
      <c r="B42" s="82" t="s">
        <v>157</v>
      </c>
      <c r="C42" s="83" t="s">
        <v>130</v>
      </c>
      <c r="G42" s="123"/>
      <c r="H42" s="123"/>
      <c r="I42" s="197" t="s">
        <v>158</v>
      </c>
      <c r="J42" s="197"/>
      <c r="K42" s="197"/>
    </row>
    <row r="43" spans="1:26" outlineLevel="2" x14ac:dyDescent="0.3">
      <c r="A43" s="198" t="s">
        <v>198</v>
      </c>
      <c r="B43" s="198"/>
      <c r="C43" s="198"/>
      <c r="D43" s="198"/>
      <c r="E43" s="84" t="s">
        <v>130</v>
      </c>
      <c r="F43" s="199" t="s">
        <v>159</v>
      </c>
      <c r="G43" s="199"/>
      <c r="H43" s="199"/>
      <c r="I43" s="199"/>
      <c r="J43" s="199"/>
      <c r="K43" s="199"/>
      <c r="N43" s="38">
        <f>IF(C16="OUI",8,10)</f>
        <v>10</v>
      </c>
      <c r="P43" s="44" t="s">
        <v>160</v>
      </c>
    </row>
    <row r="44" spans="1:26" ht="18.75" customHeight="1" outlineLevel="2" x14ac:dyDescent="0.3">
      <c r="N44" s="38">
        <f>IF(AND(C16="NON",C14="PARTICULIER"),'[1]VÉRIFICATION COÛT'!I8,'[1]VÉRIFICATION COÛT'!I8)</f>
        <v>10</v>
      </c>
      <c r="P44" s="85" t="str">
        <f>CONCATENATE('[1]Age des chats'!Q2,"a ",'[1]Age des chats'!Q3,"m",'[1]Age des chats'!Q4,"j")</f>
        <v>126a 1519m17j</v>
      </c>
      <c r="T44" s="200"/>
      <c r="U44" s="200"/>
      <c r="V44" s="200"/>
      <c r="W44" s="200"/>
      <c r="X44" s="200"/>
      <c r="Y44" s="200"/>
      <c r="Z44" s="200"/>
    </row>
    <row r="45" spans="1:26" ht="18.75" customHeight="1" outlineLevel="2" x14ac:dyDescent="0.3">
      <c r="B45" s="86" t="s">
        <v>199</v>
      </c>
      <c r="C45" s="126">
        <f>D33*5</f>
        <v>0</v>
      </c>
      <c r="D45" s="201" t="s">
        <v>200</v>
      </c>
      <c r="E45" s="202"/>
      <c r="F45" s="202"/>
      <c r="G45" s="202"/>
      <c r="H45" s="88"/>
      <c r="N45" s="38">
        <f>IF(AND(C16="OUI",C14&lt;&gt;"ASSOCIATION"),'[1]VÉRIFICATION COÛT'!B8,'[1]VÉRIFICATION COÛT'!I8)</f>
        <v>10</v>
      </c>
      <c r="P45" s="87">
        <f>[1]LISTES!V1-C73</f>
        <v>46251</v>
      </c>
      <c r="T45" s="187"/>
      <c r="U45" s="187"/>
      <c r="V45" s="187"/>
      <c r="W45" s="187"/>
      <c r="X45" s="187"/>
      <c r="Y45" s="187"/>
      <c r="Z45" s="187"/>
    </row>
    <row r="46" spans="1:26" ht="18.75" customHeight="1" outlineLevel="2" thickBot="1" x14ac:dyDescent="0.45">
      <c r="A46" s="188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T46" s="189"/>
      <c r="U46" s="189"/>
      <c r="V46" s="189"/>
      <c r="W46" s="189"/>
      <c r="X46" s="189"/>
      <c r="Y46" s="189"/>
      <c r="Z46" s="189"/>
    </row>
    <row r="47" spans="1:26" ht="18.75" customHeight="1" outlineLevel="2" thickBot="1" x14ac:dyDescent="0.35">
      <c r="D47" s="82" t="s">
        <v>161</v>
      </c>
      <c r="E47" s="190"/>
      <c r="F47" s="191"/>
      <c r="G47" s="192"/>
      <c r="H47" s="88" t="s">
        <v>162</v>
      </c>
      <c r="I47" s="193"/>
      <c r="J47" s="194"/>
    </row>
    <row r="48" spans="1:26" ht="18.75" customHeight="1" outlineLevel="2" x14ac:dyDescent="0.3">
      <c r="D48" s="82"/>
      <c r="E48" s="89"/>
      <c r="F48" s="89"/>
      <c r="G48" s="89"/>
      <c r="H48" s="90"/>
      <c r="I48" s="91"/>
      <c r="J48" s="91"/>
    </row>
    <row r="49" spans="2:10" ht="18.75" customHeight="1" outlineLevel="2" x14ac:dyDescent="0.3">
      <c r="D49" s="82"/>
      <c r="E49" s="89"/>
      <c r="F49" s="89"/>
      <c r="G49" s="89"/>
      <c r="H49" s="90"/>
      <c r="I49" s="91"/>
      <c r="J49" s="91"/>
    </row>
    <row r="50" spans="2:10" ht="18.75" customHeight="1" outlineLevel="2" x14ac:dyDescent="0.3">
      <c r="B50" s="180" t="s">
        <v>163</v>
      </c>
      <c r="C50" s="181"/>
      <c r="D50" s="181"/>
      <c r="E50" s="181"/>
      <c r="F50" s="181"/>
      <c r="G50" s="181"/>
      <c r="H50" s="181"/>
      <c r="I50" s="181"/>
      <c r="J50" s="181"/>
    </row>
    <row r="51" spans="2:10" ht="18.75" customHeight="1" outlineLevel="2" x14ac:dyDescent="0.3">
      <c r="B51" s="182" t="s">
        <v>164</v>
      </c>
      <c r="C51" s="182"/>
      <c r="D51" s="182"/>
      <c r="E51" s="182"/>
      <c r="F51" s="182"/>
      <c r="G51" s="182"/>
      <c r="H51" s="182"/>
      <c r="I51" s="182"/>
      <c r="J51" s="182"/>
    </row>
    <row r="52" spans="2:10" ht="18.75" customHeight="1" outlineLevel="2" x14ac:dyDescent="0.3">
      <c r="B52" s="183" t="s">
        <v>165</v>
      </c>
      <c r="C52" s="183"/>
      <c r="D52" s="183"/>
      <c r="E52" s="183"/>
      <c r="F52" s="183"/>
      <c r="G52" s="183"/>
      <c r="H52" s="183"/>
      <c r="I52" s="183"/>
      <c r="J52" s="183"/>
    </row>
    <row r="53" spans="2:10" ht="18.75" customHeight="1" outlineLevel="2" x14ac:dyDescent="0.3">
      <c r="B53" s="184" t="s">
        <v>166</v>
      </c>
      <c r="C53" s="184"/>
      <c r="D53" s="184"/>
      <c r="E53" s="184"/>
      <c r="F53" s="184"/>
      <c r="G53" s="184"/>
      <c r="H53" s="184"/>
      <c r="I53" s="184"/>
      <c r="J53" s="184"/>
    </row>
    <row r="54" spans="2:10" ht="18.75" customHeight="1" outlineLevel="2" x14ac:dyDescent="0.4">
      <c r="B54" s="185" t="s">
        <v>167</v>
      </c>
      <c r="C54" s="185"/>
      <c r="D54" s="185"/>
      <c r="E54" s="185"/>
      <c r="F54" s="185"/>
      <c r="G54" s="185"/>
      <c r="H54" s="185"/>
      <c r="I54" s="185"/>
      <c r="J54" s="185"/>
    </row>
    <row r="55" spans="2:10" ht="18.75" customHeight="1" outlineLevel="2" x14ac:dyDescent="0.3">
      <c r="I55" s="91"/>
      <c r="J55" s="91"/>
    </row>
    <row r="56" spans="2:10" ht="18.75" customHeight="1" outlineLevel="2" x14ac:dyDescent="0.3">
      <c r="I56" s="91"/>
      <c r="J56" s="91"/>
    </row>
    <row r="57" spans="2:10" ht="18.75" hidden="1" customHeight="1" outlineLevel="2" x14ac:dyDescent="0.3">
      <c r="B57" s="186" t="s">
        <v>168</v>
      </c>
      <c r="C57" s="186"/>
      <c r="D57" s="186"/>
      <c r="E57" s="186"/>
      <c r="F57" s="186"/>
      <c r="G57" s="186"/>
      <c r="H57" s="186"/>
      <c r="I57" s="186"/>
      <c r="J57" s="186"/>
    </row>
    <row r="58" spans="2:10" ht="18.75" customHeight="1" outlineLevel="2" x14ac:dyDescent="0.3">
      <c r="D58" s="82"/>
      <c r="E58" s="89"/>
      <c r="F58" s="89"/>
      <c r="G58" s="89"/>
      <c r="H58" s="90"/>
      <c r="I58" s="91"/>
      <c r="J58" s="91"/>
    </row>
    <row r="59" spans="2:10" ht="18.75" customHeight="1" outlineLevel="2" x14ac:dyDescent="0.3">
      <c r="D59" s="82"/>
      <c r="E59" s="89"/>
      <c r="F59" s="89"/>
      <c r="G59" s="89"/>
      <c r="H59" s="90"/>
      <c r="I59" s="91"/>
      <c r="J59" s="91"/>
    </row>
    <row r="60" spans="2:10" ht="18.75" customHeight="1" outlineLevel="2" x14ac:dyDescent="0.3">
      <c r="D60" s="82"/>
      <c r="E60" s="89"/>
      <c r="F60" s="89"/>
      <c r="G60" s="89"/>
      <c r="H60" s="90"/>
      <c r="I60" s="91"/>
      <c r="J60" s="91"/>
    </row>
    <row r="61" spans="2:10" ht="18.75" customHeight="1" outlineLevel="2" x14ac:dyDescent="0.3">
      <c r="D61" s="82"/>
      <c r="E61" s="89"/>
      <c r="F61" s="89"/>
      <c r="G61" s="89"/>
      <c r="H61" s="90"/>
      <c r="I61" s="91"/>
      <c r="J61" s="91"/>
    </row>
    <row r="62" spans="2:10" ht="18.75" customHeight="1" outlineLevel="2" x14ac:dyDescent="0.3">
      <c r="D62" s="82"/>
      <c r="E62" s="89"/>
      <c r="F62" s="89"/>
      <c r="G62" s="89"/>
      <c r="H62" s="90"/>
      <c r="I62" s="91"/>
      <c r="J62" s="91"/>
    </row>
    <row r="63" spans="2:10" ht="18.75" customHeight="1" outlineLevel="2" x14ac:dyDescent="0.3">
      <c r="D63" s="82"/>
      <c r="E63" s="89"/>
      <c r="F63" s="89"/>
      <c r="G63" s="89"/>
      <c r="H63" s="90"/>
      <c r="I63" s="91"/>
      <c r="J63" s="91"/>
    </row>
    <row r="64" spans="2:10" ht="18.75" customHeight="1" outlineLevel="2" x14ac:dyDescent="0.3">
      <c r="D64" s="82"/>
      <c r="E64" s="89"/>
      <c r="F64" s="89"/>
      <c r="G64" s="89"/>
      <c r="H64" s="90"/>
      <c r="I64" s="91"/>
      <c r="J64" s="91"/>
    </row>
    <row r="65" spans="1:18" outlineLevel="2" x14ac:dyDescent="0.3"/>
    <row r="66" spans="1:18" outlineLevel="2" x14ac:dyDescent="0.3">
      <c r="A66" s="172" t="s">
        <v>169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M66" s="92"/>
    </row>
    <row r="67" spans="1:18" ht="21" outlineLevel="2" x14ac:dyDescent="0.3">
      <c r="A67" s="17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P67" s="93"/>
      <c r="Q67" s="93"/>
      <c r="R67" s="93"/>
    </row>
    <row r="68" spans="1:18" ht="28.5" outlineLevel="2" x14ac:dyDescent="0.3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</row>
    <row r="69" spans="1:18" outlineLevel="2" x14ac:dyDescent="0.3">
      <c r="A69" s="155" t="s">
        <v>170</v>
      </c>
      <c r="B69" s="156"/>
      <c r="C69" s="156"/>
      <c r="D69" s="156"/>
      <c r="E69" s="156"/>
      <c r="F69" s="156"/>
      <c r="G69" s="156"/>
      <c r="H69" s="156"/>
      <c r="I69" s="156"/>
      <c r="J69" s="156"/>
      <c r="K69" s="173"/>
    </row>
    <row r="70" spans="1:18" ht="18.75" customHeight="1" outlineLevel="2" x14ac:dyDescent="0.3">
      <c r="A70" s="157"/>
      <c r="B70" s="158"/>
      <c r="C70" s="158"/>
      <c r="D70" s="158"/>
      <c r="E70" s="158"/>
      <c r="F70" s="158"/>
      <c r="G70" s="158"/>
      <c r="H70" s="158"/>
      <c r="I70" s="158"/>
      <c r="J70" s="158"/>
      <c r="K70" s="174"/>
    </row>
    <row r="71" spans="1:18" ht="24.95" customHeight="1" outlineLevel="2" x14ac:dyDescent="0.4">
      <c r="F71" s="175" t="s">
        <v>171</v>
      </c>
      <c r="G71" s="176"/>
      <c r="H71" s="177">
        <v>46290</v>
      </c>
      <c r="I71" s="178"/>
      <c r="J71" s="178"/>
      <c r="K71" s="179"/>
    </row>
    <row r="72" spans="1:18" ht="18.75" customHeight="1" outlineLevel="2" x14ac:dyDescent="0.3">
      <c r="A72" s="147" t="s">
        <v>172</v>
      </c>
      <c r="B72" s="147"/>
      <c r="C72" s="95">
        <f>I47</f>
        <v>0</v>
      </c>
      <c r="D72" s="54"/>
      <c r="E72" s="54"/>
      <c r="F72" s="54"/>
      <c r="G72" s="54"/>
      <c r="H72" s="54"/>
      <c r="I72" s="54"/>
      <c r="J72" s="54"/>
      <c r="K72" s="54"/>
    </row>
    <row r="73" spans="1:18" outlineLevel="2" x14ac:dyDescent="0.3">
      <c r="A73" s="147" t="s">
        <v>173</v>
      </c>
      <c r="B73" s="147"/>
      <c r="C73" s="96"/>
      <c r="D73" s="43" t="s">
        <v>174</v>
      </c>
      <c r="E73" s="97"/>
      <c r="F73" s="54" t="s">
        <v>175</v>
      </c>
      <c r="G73" s="54"/>
      <c r="H73" s="54"/>
      <c r="I73" s="148" t="str">
        <f>IF(E74="AVANT","VALIDÉ","HORS DÉLAI")</f>
        <v>VALIDÉ</v>
      </c>
      <c r="J73" s="149"/>
      <c r="K73" s="150"/>
    </row>
    <row r="74" spans="1:18" ht="28.5" outlineLevel="2" x14ac:dyDescent="0.3">
      <c r="A74" s="44"/>
      <c r="B74" s="44" t="s">
        <v>176</v>
      </c>
      <c r="C74" s="98">
        <f>ABS(H71-C73)</f>
        <v>46290</v>
      </c>
      <c r="D74" s="43" t="s">
        <v>177</v>
      </c>
      <c r="E74" s="99" t="str">
        <f>IF(C73&gt;H71,"APRÈS","AVANT")</f>
        <v>AVANT</v>
      </c>
      <c r="F74" s="100" t="s">
        <v>178</v>
      </c>
      <c r="G74" s="100"/>
      <c r="H74" s="100"/>
      <c r="I74" s="151"/>
      <c r="J74" s="152"/>
      <c r="K74" s="153"/>
    </row>
    <row r="75" spans="1:18" outlineLevel="2" x14ac:dyDescent="0.3">
      <c r="A75" s="44"/>
      <c r="B75" s="44"/>
      <c r="D75" s="43"/>
      <c r="E75" s="101"/>
      <c r="F75" s="101"/>
      <c r="G75" s="101"/>
      <c r="H75" s="101"/>
      <c r="I75" s="101"/>
      <c r="J75" s="101"/>
      <c r="K75" s="101"/>
    </row>
    <row r="76" spans="1:18" outlineLevel="2" x14ac:dyDescent="0.3">
      <c r="A76" s="155" t="s">
        <v>193</v>
      </c>
      <c r="B76" s="156"/>
      <c r="C76" s="156"/>
      <c r="D76" s="156"/>
      <c r="E76" s="156"/>
      <c r="F76" s="156"/>
      <c r="G76" s="156"/>
      <c r="H76" s="156"/>
      <c r="I76" s="156"/>
      <c r="J76" s="164"/>
      <c r="K76" s="166" t="b">
        <v>0</v>
      </c>
    </row>
    <row r="77" spans="1:18" ht="18.75" customHeight="1" outlineLevel="2" x14ac:dyDescent="0.3">
      <c r="A77" s="157"/>
      <c r="B77" s="158"/>
      <c r="C77" s="158"/>
      <c r="D77" s="158"/>
      <c r="E77" s="158"/>
      <c r="F77" s="158"/>
      <c r="G77" s="158"/>
      <c r="H77" s="158"/>
      <c r="I77" s="158"/>
      <c r="J77" s="165"/>
      <c r="K77" s="166"/>
    </row>
    <row r="78" spans="1:18" outlineLevel="2" x14ac:dyDescent="0.3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</row>
    <row r="79" spans="1:18" ht="26.25" outlineLevel="2" x14ac:dyDescent="0.3">
      <c r="A79" s="43"/>
      <c r="B79" s="43" t="s">
        <v>179</v>
      </c>
      <c r="C79" s="102"/>
      <c r="D79" s="147" t="s">
        <v>180</v>
      </c>
      <c r="E79" s="147"/>
      <c r="F79" s="103"/>
      <c r="G79" s="43" t="s">
        <v>174</v>
      </c>
      <c r="H79" s="104"/>
      <c r="I79" s="54" t="s">
        <v>175</v>
      </c>
      <c r="J79" s="54"/>
      <c r="K79" s="54"/>
    </row>
    <row r="80" spans="1:18" ht="26.25" outlineLevel="2" x14ac:dyDescent="0.3">
      <c r="A80" s="43"/>
      <c r="B80" s="43" t="s">
        <v>181</v>
      </c>
      <c r="C80" s="167"/>
      <c r="D80" s="168"/>
      <c r="E80" s="168"/>
      <c r="F80" s="168"/>
      <c r="G80" s="168"/>
      <c r="H80" s="168"/>
      <c r="I80" s="168"/>
      <c r="J80" s="168"/>
      <c r="K80" s="169"/>
    </row>
    <row r="81" spans="1:11" ht="26.25" outlineLevel="2" x14ac:dyDescent="0.3">
      <c r="A81" s="147" t="s">
        <v>182</v>
      </c>
      <c r="B81" s="147"/>
      <c r="C81" s="147"/>
      <c r="D81" s="105">
        <f>C79-C45</f>
        <v>0</v>
      </c>
      <c r="E81" s="77"/>
      <c r="F81" s="100"/>
      <c r="G81" s="106"/>
      <c r="H81" s="100"/>
      <c r="I81" s="148" t="str">
        <f>IF(C82="DIFFÉRENT DU","À RÉGULARISER","VALIDÉ")</f>
        <v>VALIDÉ</v>
      </c>
      <c r="J81" s="149"/>
      <c r="K81" s="150"/>
    </row>
    <row r="82" spans="1:11" outlineLevel="2" x14ac:dyDescent="0.3">
      <c r="A82" s="54"/>
      <c r="B82" s="43" t="s">
        <v>183</v>
      </c>
      <c r="C82" s="107" t="str">
        <f>IF(C79-C45=0,"CONFORME AU","DIFFÉRENT DU")</f>
        <v>CONFORME AU</v>
      </c>
      <c r="D82" s="154" t="s">
        <v>184</v>
      </c>
      <c r="E82" s="154"/>
      <c r="F82" s="154"/>
      <c r="G82" s="154"/>
      <c r="H82" s="154"/>
      <c r="I82" s="151"/>
      <c r="J82" s="152"/>
      <c r="K82" s="153"/>
    </row>
    <row r="83" spans="1:11" outlineLevel="2" x14ac:dyDescent="0.3">
      <c r="A83" s="54"/>
      <c r="B83" s="43"/>
      <c r="C83" s="99"/>
      <c r="D83" s="77"/>
      <c r="E83" s="77"/>
      <c r="F83" s="77"/>
      <c r="G83" s="77"/>
      <c r="H83" s="77"/>
      <c r="I83" s="54"/>
      <c r="J83" s="54"/>
      <c r="K83" s="54"/>
    </row>
    <row r="84" spans="1:11" ht="28.5" customHeight="1" x14ac:dyDescent="0.3">
      <c r="A84" s="155" t="s">
        <v>185</v>
      </c>
      <c r="B84" s="156"/>
      <c r="C84" s="156"/>
      <c r="D84" s="156"/>
      <c r="E84" s="156"/>
      <c r="F84" s="156"/>
      <c r="G84" s="156"/>
      <c r="H84" s="160">
        <v>30</v>
      </c>
      <c r="I84" s="170" t="s">
        <v>194</v>
      </c>
      <c r="J84" s="170"/>
      <c r="K84" s="162" t="b">
        <v>0</v>
      </c>
    </row>
    <row r="85" spans="1:11" ht="28.5" customHeight="1" x14ac:dyDescent="0.3">
      <c r="A85" s="157"/>
      <c r="B85" s="158"/>
      <c r="C85" s="158"/>
      <c r="D85" s="158"/>
      <c r="E85" s="159"/>
      <c r="F85" s="158"/>
      <c r="G85" s="158"/>
      <c r="H85" s="161"/>
      <c r="I85" s="171"/>
      <c r="J85" s="171"/>
      <c r="K85" s="163"/>
    </row>
    <row r="86" spans="1:11" x14ac:dyDescent="0.3">
      <c r="A86" s="137" t="s">
        <v>186</v>
      </c>
      <c r="B86" s="138"/>
      <c r="C86" s="138"/>
      <c r="D86" s="138"/>
      <c r="E86" s="108"/>
      <c r="F86" s="109"/>
      <c r="G86" s="110"/>
      <c r="H86" s="110"/>
      <c r="I86" s="110"/>
      <c r="J86" s="110"/>
      <c r="K86" s="54"/>
    </row>
    <row r="87" spans="1:11" ht="19.5" thickBot="1" x14ac:dyDescent="0.35">
      <c r="A87" s="139"/>
      <c r="B87" s="139"/>
      <c r="C87" s="139"/>
      <c r="D87" s="139"/>
      <c r="E87" s="111"/>
      <c r="F87" s="112"/>
      <c r="G87" s="112"/>
      <c r="H87" s="112"/>
      <c r="I87" s="110"/>
      <c r="J87" s="110"/>
      <c r="K87" s="54"/>
    </row>
    <row r="88" spans="1:11" ht="20.25" thickTop="1" thickBot="1" x14ac:dyDescent="0.35">
      <c r="A88" s="113"/>
      <c r="B88" s="113"/>
      <c r="C88" s="113"/>
      <c r="D88" s="113"/>
      <c r="E88" s="113"/>
      <c r="F88" s="113"/>
      <c r="G88" s="113"/>
      <c r="H88" s="113"/>
      <c r="I88" s="140" t="s">
        <v>187</v>
      </c>
      <c r="J88" s="140"/>
      <c r="K88" s="114"/>
    </row>
    <row r="89" spans="1:11" ht="19.5" thickTop="1" x14ac:dyDescent="0.3">
      <c r="A89" s="141"/>
      <c r="B89" s="142"/>
      <c r="C89" s="142"/>
      <c r="D89" s="142"/>
      <c r="E89" s="142"/>
      <c r="F89" s="142"/>
      <c r="G89" s="142"/>
      <c r="H89" s="142"/>
      <c r="I89" s="142"/>
      <c r="J89" s="142"/>
      <c r="K89" s="142"/>
    </row>
    <row r="90" spans="1:11" x14ac:dyDescent="0.3">
      <c r="A90" s="141"/>
      <c r="B90" s="142"/>
      <c r="C90" s="142"/>
      <c r="D90" s="142"/>
      <c r="E90" s="142"/>
      <c r="F90" s="142"/>
      <c r="G90" s="142"/>
      <c r="H90" s="142"/>
      <c r="I90" s="142"/>
      <c r="J90" s="142"/>
      <c r="K90" s="142"/>
    </row>
    <row r="91" spans="1:11" ht="28.5" customHeight="1" x14ac:dyDescent="0.3">
      <c r="A91" s="143" t="str">
        <f>IF(K88="OK","BRAVO, VOTRE INSCRIPTION EST VALIDÉE ET PORTÉE  AU CATALOGUE DE L'EXPOSITION!
VEUILLEZ TROUVER CI-DESSOUS UN BREF RÉCAPITULATIF"," ")</f>
        <v xml:space="preserve"> </v>
      </c>
      <c r="B91" s="143"/>
      <c r="C91" s="143"/>
      <c r="D91" s="143"/>
      <c r="E91" s="143"/>
      <c r="F91" s="143"/>
      <c r="G91" s="143"/>
      <c r="H91" s="143"/>
      <c r="I91" s="143"/>
      <c r="J91" s="143"/>
      <c r="K91" s="143"/>
    </row>
    <row r="92" spans="1:11" ht="18.75" customHeight="1" x14ac:dyDescent="0.3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</row>
    <row r="93" spans="1:11" ht="18.75" customHeight="1" x14ac:dyDescent="0.3">
      <c r="A93" s="143"/>
      <c r="B93" s="143"/>
      <c r="C93" s="143"/>
      <c r="D93" s="143"/>
      <c r="E93" s="143"/>
      <c r="F93" s="143"/>
      <c r="G93" s="143"/>
      <c r="H93" s="143"/>
      <c r="I93" s="143"/>
      <c r="J93" s="143"/>
      <c r="K93" s="143"/>
    </row>
    <row r="94" spans="1:11" ht="18.75" customHeight="1" x14ac:dyDescent="0.3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</row>
    <row r="95" spans="1:11" ht="18.75" customHeight="1" x14ac:dyDescent="0.3">
      <c r="A95" s="143"/>
      <c r="B95" s="143"/>
      <c r="C95" s="143"/>
      <c r="D95" s="143"/>
      <c r="E95" s="143"/>
      <c r="F95" s="143"/>
      <c r="G95" s="143"/>
      <c r="H95" s="143"/>
      <c r="I95" s="143"/>
      <c r="J95" s="143"/>
      <c r="K95" s="143"/>
    </row>
    <row r="96" spans="1:11" hidden="1" x14ac:dyDescent="0.3">
      <c r="B96" s="144" t="s">
        <v>188</v>
      </c>
      <c r="C96" s="145"/>
      <c r="D96" s="146" t="s">
        <v>189</v>
      </c>
      <c r="E96" s="146"/>
      <c r="F96" s="115" t="s">
        <v>190</v>
      </c>
      <c r="G96" s="144" t="s">
        <v>191</v>
      </c>
      <c r="H96" s="145"/>
      <c r="J96" s="115" t="s">
        <v>192</v>
      </c>
      <c r="K96" s="116"/>
    </row>
    <row r="97" spans="2:11" ht="18.75" hidden="1" customHeight="1" x14ac:dyDescent="0.3">
      <c r="B97" s="131">
        <f>'[1]CHATS 1 à 4'!C3</f>
        <v>0</v>
      </c>
      <c r="C97" s="132"/>
      <c r="D97" s="136">
        <f>'[1]CHATS 1 à 4'!I4</f>
        <v>0</v>
      </c>
      <c r="E97" s="136"/>
      <c r="F97" s="117">
        <f>'[1]CHATS 1 à 4'!C13</f>
        <v>0</v>
      </c>
      <c r="G97" s="131">
        <f>'[1]CHATS 1 à 4'!D14</f>
        <v>0</v>
      </c>
      <c r="H97" s="132"/>
      <c r="I97"/>
      <c r="J97" s="117">
        <f>'[1]CHATS 1 à 4'!C15</f>
        <v>0</v>
      </c>
      <c r="K97" s="118"/>
    </row>
    <row r="98" spans="2:11" ht="18.75" hidden="1" customHeight="1" x14ac:dyDescent="0.3">
      <c r="B98" s="128">
        <f>'[1]CHATS 1 à 4'!C19</f>
        <v>0</v>
      </c>
      <c r="C98" s="129"/>
      <c r="D98" s="130">
        <f>'[1]CHATS 1 à 4'!I20</f>
        <v>0</v>
      </c>
      <c r="E98" s="130"/>
      <c r="F98" s="119">
        <f>'[1]CHATS 1 à 4'!C29</f>
        <v>0</v>
      </c>
      <c r="G98" s="131">
        <f>'[1]CHATS 1 à 4'!D30</f>
        <v>0</v>
      </c>
      <c r="H98" s="132"/>
      <c r="I98"/>
      <c r="J98" s="119">
        <f>'[1]CHATS 1 à 4'!C31</f>
        <v>0</v>
      </c>
      <c r="K98" s="120"/>
    </row>
    <row r="99" spans="2:11" hidden="1" x14ac:dyDescent="0.3">
      <c r="B99" s="128">
        <f>'[1]CHATS 1 à 4'!P3</f>
        <v>0</v>
      </c>
      <c r="C99" s="129"/>
      <c r="D99" s="130">
        <f>'[1]CHATS 1 à 4'!V4</f>
        <v>0</v>
      </c>
      <c r="E99" s="130"/>
      <c r="F99" s="119">
        <f>'[1]CHATS 1 à 4'!P13</f>
        <v>0</v>
      </c>
      <c r="G99" s="131">
        <f>'[1]CHATS 1 à 4'!Q14</f>
        <v>0</v>
      </c>
      <c r="H99" s="132"/>
      <c r="I99"/>
      <c r="J99" s="119">
        <f>'[1]CHATS 1 à 4'!P15</f>
        <v>0</v>
      </c>
      <c r="K99" s="120"/>
    </row>
    <row r="100" spans="2:11" hidden="1" x14ac:dyDescent="0.3">
      <c r="B100" s="128">
        <f>'[1]CHATS 1 à 4'!P19</f>
        <v>0</v>
      </c>
      <c r="C100" s="129"/>
      <c r="D100" s="130">
        <f>'[1]CHATS 1 à 4'!V20</f>
        <v>0</v>
      </c>
      <c r="E100" s="130"/>
      <c r="F100" s="119">
        <f>'[1]CHATS 1 à 4'!P29</f>
        <v>0</v>
      </c>
      <c r="G100" s="131">
        <f>'[1]CHATS 1 à 4'!Q30</f>
        <v>0</v>
      </c>
      <c r="H100" s="132"/>
      <c r="I100"/>
      <c r="J100" s="119">
        <f>'[1]CHATS 1 à 4'!P31</f>
        <v>0</v>
      </c>
      <c r="K100" s="120"/>
    </row>
    <row r="101" spans="2:11" hidden="1" x14ac:dyDescent="0.3">
      <c r="B101" s="128">
        <f>'[1]CHATS 5 à 8'!C3</f>
        <v>0</v>
      </c>
      <c r="C101" s="129"/>
      <c r="D101" s="130">
        <f>'[1]CHATS 5 à 8'!I4</f>
        <v>0</v>
      </c>
      <c r="E101" s="130"/>
      <c r="F101" s="119">
        <f>'[1]CHATS 5 à 8'!C13</f>
        <v>0</v>
      </c>
      <c r="G101" s="131">
        <f>'[1]CHATS 5 à 8'!D14</f>
        <v>0</v>
      </c>
      <c r="H101" s="132"/>
      <c r="I101"/>
      <c r="J101" s="119">
        <f>'[1]CHATS 5 à 8'!C15</f>
        <v>0</v>
      </c>
      <c r="K101" s="120"/>
    </row>
    <row r="102" spans="2:11" hidden="1" x14ac:dyDescent="0.3">
      <c r="B102" s="128">
        <f>'[1]CHATS 5 à 8'!C19</f>
        <v>0</v>
      </c>
      <c r="C102" s="129"/>
      <c r="D102" s="130">
        <f>'[1]CHATS 5 à 8'!I20</f>
        <v>0</v>
      </c>
      <c r="E102" s="130"/>
      <c r="F102" s="119">
        <f>'[1]CHATS 5 à 8'!C29</f>
        <v>0</v>
      </c>
      <c r="G102" s="131">
        <f>'[1]CHATS 5 à 8'!D30</f>
        <v>0</v>
      </c>
      <c r="H102" s="132"/>
      <c r="I102"/>
      <c r="J102" s="119">
        <f>'[1]CHATS 5 à 8'!C31</f>
        <v>0</v>
      </c>
      <c r="K102" s="120"/>
    </row>
    <row r="103" spans="2:11" hidden="1" x14ac:dyDescent="0.3">
      <c r="B103" s="128">
        <f>'[1]CHATS 5 à 8'!P3</f>
        <v>0</v>
      </c>
      <c r="C103" s="129"/>
      <c r="D103" s="130">
        <f>'[1]CHATS 5 à 8'!V4</f>
        <v>0</v>
      </c>
      <c r="E103" s="130"/>
      <c r="F103" s="119">
        <f>'[1]CHATS 5 à 8'!P13</f>
        <v>0</v>
      </c>
      <c r="G103" s="131">
        <f>'[1]CHATS 5 à 8'!Q14</f>
        <v>0</v>
      </c>
      <c r="H103" s="132"/>
      <c r="I103"/>
      <c r="J103" s="119">
        <f>'[1]CHATS 5 à 8'!P15</f>
        <v>0</v>
      </c>
      <c r="K103" s="120"/>
    </row>
    <row r="104" spans="2:11" hidden="1" x14ac:dyDescent="0.3">
      <c r="B104" s="128">
        <f>'[1]CHATS 5 à 8'!P19</f>
        <v>0</v>
      </c>
      <c r="C104" s="129"/>
      <c r="D104" s="130">
        <f>'[1]CHATS 5 à 8'!V20</f>
        <v>0</v>
      </c>
      <c r="E104" s="130"/>
      <c r="F104" s="119">
        <f>'[1]CHATS 5 à 8'!P29</f>
        <v>0</v>
      </c>
      <c r="G104" s="131">
        <f>'[1]CHATS 5 à 8'!Q30</f>
        <v>0</v>
      </c>
      <c r="H104" s="132"/>
      <c r="I104"/>
      <c r="J104" s="119">
        <f>'[1]CHATS 5 à 8'!P31</f>
        <v>0</v>
      </c>
      <c r="K104" s="120"/>
    </row>
    <row r="105" spans="2:11" ht="18.75" hidden="1" customHeight="1" x14ac:dyDescent="0.3">
      <c r="B105" s="128">
        <f>'[1]CHATS 9 à 12'!C3</f>
        <v>0</v>
      </c>
      <c r="C105" s="129"/>
      <c r="D105" s="130">
        <f>'[1]CHATS 9 à 12'!I4</f>
        <v>0</v>
      </c>
      <c r="E105" s="130"/>
      <c r="F105" s="119">
        <f>'[1]CHATS 9 à 12'!C13</f>
        <v>0</v>
      </c>
      <c r="G105" s="131">
        <f>'[1]CHATS 9 à 12'!D14</f>
        <v>0</v>
      </c>
      <c r="H105" s="132"/>
      <c r="I105"/>
      <c r="J105" s="119">
        <f>'[1]CHATS 9 à 12'!C15</f>
        <v>0</v>
      </c>
      <c r="K105" s="120"/>
    </row>
    <row r="106" spans="2:11" ht="18.75" hidden="1" customHeight="1" x14ac:dyDescent="0.3">
      <c r="B106" s="133">
        <f>'[1]CHATS 9 à 12'!C19</f>
        <v>0</v>
      </c>
      <c r="C106" s="134"/>
      <c r="D106" s="135">
        <f>'[1]CHATS 9 à 12'!I20</f>
        <v>0</v>
      </c>
      <c r="E106" s="135"/>
      <c r="F106" s="121">
        <f>'[1]CHATS 9 à 12'!C29</f>
        <v>0</v>
      </c>
      <c r="G106" s="131">
        <f>'[1]CHATS 9 à 12'!D30</f>
        <v>0</v>
      </c>
      <c r="H106" s="132"/>
      <c r="I106"/>
      <c r="J106" s="121">
        <f>'[1]CHATS 9 à 12'!C31</f>
        <v>0</v>
      </c>
      <c r="K106" s="122"/>
    </row>
    <row r="107" spans="2:11" ht="18.75" hidden="1" customHeight="1" x14ac:dyDescent="0.3">
      <c r="B107" s="133">
        <f>'[1]CHATS 9 à 12'!P3</f>
        <v>0</v>
      </c>
      <c r="C107" s="134"/>
      <c r="D107" s="135">
        <f>'[1]CHATS 9 à 12'!V4</f>
        <v>0</v>
      </c>
      <c r="E107" s="135"/>
      <c r="F107" s="121">
        <f>'[1]CHATS 9 à 12'!P13</f>
        <v>0</v>
      </c>
      <c r="G107" s="131">
        <f>'[1]CHATS 9 à 12'!Q14</f>
        <v>0</v>
      </c>
      <c r="H107" s="132"/>
      <c r="I107"/>
      <c r="J107" s="121">
        <f>'[1]CHATS 9 à 12'!P15</f>
        <v>0</v>
      </c>
      <c r="K107" s="122"/>
    </row>
    <row r="108" spans="2:11" hidden="1" x14ac:dyDescent="0.3">
      <c r="B108" s="128">
        <f>'[1]CHATS 9 à 12'!P19</f>
        <v>0</v>
      </c>
      <c r="C108" s="129"/>
      <c r="D108" s="130">
        <f>'[1]CHATS 9 à 12'!V20</f>
        <v>0</v>
      </c>
      <c r="E108" s="130"/>
      <c r="F108" s="119">
        <f>'[1]CHATS 9 à 12'!P29</f>
        <v>0</v>
      </c>
      <c r="G108" s="131">
        <f>'[1]CHATS 9 à 12'!Q30</f>
        <v>0</v>
      </c>
      <c r="H108" s="132"/>
      <c r="I108"/>
      <c r="J108" s="119">
        <f>'[1]CHATS 9 à 12'!P31</f>
        <v>0</v>
      </c>
      <c r="K108" s="120"/>
    </row>
  </sheetData>
  <sheetProtection algorithmName="SHA-512" hashValue="yJDh3T1phTeLyb0OmMG5DVaULS4gjxuMDgsBFuOkDNuGmJ+a7xKelqs2D3jCM3nr9rUq7Atjwiz/HK6cZD49Vw==" saltValue="05CgDsq1TfKdN+VEFu6oSQ==" spinCount="100000" sheet="1" objects="1" scenarios="1"/>
  <mergeCells count="133">
    <mergeCell ref="A1:K4"/>
    <mergeCell ref="M2:Z3"/>
    <mergeCell ref="M4:Z4"/>
    <mergeCell ref="A7:K8"/>
    <mergeCell ref="V8:Z10"/>
    <mergeCell ref="C9:E9"/>
    <mergeCell ref="G9:K9"/>
    <mergeCell ref="C10:K10"/>
    <mergeCell ref="F15:G15"/>
    <mergeCell ref="H15:K15"/>
    <mergeCell ref="A5:K6"/>
    <mergeCell ref="A18:K19"/>
    <mergeCell ref="T19:Z19"/>
    <mergeCell ref="T20:W20"/>
    <mergeCell ref="B21:D21"/>
    <mergeCell ref="C11:K11"/>
    <mergeCell ref="C12:D12"/>
    <mergeCell ref="F12:K12"/>
    <mergeCell ref="C13:E13"/>
    <mergeCell ref="G13:K13"/>
    <mergeCell ref="C14:E14"/>
    <mergeCell ref="F14:G14"/>
    <mergeCell ref="H14:K14"/>
    <mergeCell ref="B28:C28"/>
    <mergeCell ref="F28:I28"/>
    <mergeCell ref="M28:Z29"/>
    <mergeCell ref="B29:C29"/>
    <mergeCell ref="F29:I29"/>
    <mergeCell ref="B30:C30"/>
    <mergeCell ref="F30:I30"/>
    <mergeCell ref="M30:Z30"/>
    <mergeCell ref="A22:K23"/>
    <mergeCell ref="N23:O23"/>
    <mergeCell ref="F25:I25"/>
    <mergeCell ref="F26:K26"/>
    <mergeCell ref="B27:C27"/>
    <mergeCell ref="F27:I27"/>
    <mergeCell ref="B31:C31"/>
    <mergeCell ref="F31:I31"/>
    <mergeCell ref="M31:Z31"/>
    <mergeCell ref="B32:C32"/>
    <mergeCell ref="F32:I32"/>
    <mergeCell ref="B33:C33"/>
    <mergeCell ref="F33:I33"/>
    <mergeCell ref="M33:Q33"/>
    <mergeCell ref="T33:Z33"/>
    <mergeCell ref="A39:K40"/>
    <mergeCell ref="F41:J41"/>
    <mergeCell ref="I42:K42"/>
    <mergeCell ref="A43:D43"/>
    <mergeCell ref="F43:K43"/>
    <mergeCell ref="T44:Z44"/>
    <mergeCell ref="D45:G45"/>
    <mergeCell ref="B34:C34"/>
    <mergeCell ref="F34:I34"/>
    <mergeCell ref="M34:Q34"/>
    <mergeCell ref="E36:F36"/>
    <mergeCell ref="D37:G37"/>
    <mergeCell ref="H37:K37"/>
    <mergeCell ref="B50:J50"/>
    <mergeCell ref="B51:J51"/>
    <mergeCell ref="B52:J52"/>
    <mergeCell ref="B53:J53"/>
    <mergeCell ref="B54:J54"/>
    <mergeCell ref="B57:J57"/>
    <mergeCell ref="T45:Z45"/>
    <mergeCell ref="A46:K46"/>
    <mergeCell ref="T46:Z46"/>
    <mergeCell ref="E47:G47"/>
    <mergeCell ref="I47:J47"/>
    <mergeCell ref="A73:B73"/>
    <mergeCell ref="I73:K74"/>
    <mergeCell ref="A76:J77"/>
    <mergeCell ref="K76:K77"/>
    <mergeCell ref="D79:E79"/>
    <mergeCell ref="C80:K80"/>
    <mergeCell ref="I84:J85"/>
    <mergeCell ref="A66:K67"/>
    <mergeCell ref="A69:J70"/>
    <mergeCell ref="K69:K70"/>
    <mergeCell ref="F71:G71"/>
    <mergeCell ref="H71:K71"/>
    <mergeCell ref="A72:B72"/>
    <mergeCell ref="A86:D87"/>
    <mergeCell ref="I88:J88"/>
    <mergeCell ref="A89:A90"/>
    <mergeCell ref="B89:K90"/>
    <mergeCell ref="A91:K95"/>
    <mergeCell ref="B96:C96"/>
    <mergeCell ref="D96:E96"/>
    <mergeCell ref="G96:H96"/>
    <mergeCell ref="A81:C81"/>
    <mergeCell ref="I81:K82"/>
    <mergeCell ref="D82:H82"/>
    <mergeCell ref="A84:G85"/>
    <mergeCell ref="H84:H85"/>
    <mergeCell ref="K84:K85"/>
    <mergeCell ref="B99:C99"/>
    <mergeCell ref="D99:E99"/>
    <mergeCell ref="G99:H99"/>
    <mergeCell ref="B100:C100"/>
    <mergeCell ref="D100:E100"/>
    <mergeCell ref="G100:H100"/>
    <mergeCell ref="B97:C97"/>
    <mergeCell ref="D97:E97"/>
    <mergeCell ref="G97:H97"/>
    <mergeCell ref="B98:C98"/>
    <mergeCell ref="D98:E98"/>
    <mergeCell ref="G98:H98"/>
    <mergeCell ref="B107:C107"/>
    <mergeCell ref="D107:E107"/>
    <mergeCell ref="G107:H107"/>
    <mergeCell ref="B108:C108"/>
    <mergeCell ref="D108:E108"/>
    <mergeCell ref="G108:H108"/>
    <mergeCell ref="B105:C105"/>
    <mergeCell ref="D105:E105"/>
    <mergeCell ref="G105:H105"/>
    <mergeCell ref="B106:C106"/>
    <mergeCell ref="D106:E106"/>
    <mergeCell ref="G106:H106"/>
    <mergeCell ref="B103:C103"/>
    <mergeCell ref="D103:E103"/>
    <mergeCell ref="G103:H103"/>
    <mergeCell ref="B104:C104"/>
    <mergeCell ref="D104:E104"/>
    <mergeCell ref="G104:H104"/>
    <mergeCell ref="B101:C101"/>
    <mergeCell ref="D101:E101"/>
    <mergeCell ref="G101:H101"/>
    <mergeCell ref="B102:C102"/>
    <mergeCell ref="D102:E102"/>
    <mergeCell ref="G102:H102"/>
  </mergeCells>
  <conditionalFormatting sqref="B97:B108 D97:G108 J97:J108">
    <cfRule type="expression" dxfId="62" priority="12">
      <formula>$C$24&lt;1</formula>
    </cfRule>
  </conditionalFormatting>
  <conditionalFormatting sqref="B98:B108 D98:G108 J98:J108">
    <cfRule type="expression" dxfId="61" priority="11">
      <formula>$C$24&lt;2</formula>
    </cfRule>
  </conditionalFormatting>
  <conditionalFormatting sqref="B99:B108 D99:G108 J99:J108">
    <cfRule type="expression" dxfId="60" priority="10">
      <formula>$C$24&lt;3</formula>
    </cfRule>
  </conditionalFormatting>
  <conditionalFormatting sqref="B100:B108 D100:G108 J100:J108">
    <cfRule type="expression" dxfId="59" priority="9">
      <formula>$C$24&lt;4</formula>
    </cfRule>
  </conditionalFormatting>
  <conditionalFormatting sqref="B101:B108 D101:G108 J101:J108">
    <cfRule type="expression" dxfId="58" priority="8">
      <formula>$C$24&lt;5</formula>
    </cfRule>
  </conditionalFormatting>
  <conditionalFormatting sqref="B102:B108 D102:G108 J102:J108">
    <cfRule type="expression" dxfId="57" priority="7">
      <formula>$C$24&lt;6</formula>
    </cfRule>
  </conditionalFormatting>
  <conditionalFormatting sqref="B103:B108 D103:G108 J103:J108">
    <cfRule type="expression" dxfId="56" priority="6">
      <formula>$C$24&lt;7</formula>
    </cfRule>
  </conditionalFormatting>
  <conditionalFormatting sqref="B104:B108 D104:G108 J104:J108">
    <cfRule type="expression" dxfId="55" priority="5">
      <formula>$C$24&lt;8</formula>
    </cfRule>
  </conditionalFormatting>
  <conditionalFormatting sqref="B105:B108 D105:G108 J105:J108">
    <cfRule type="expression" dxfId="54" priority="4">
      <formula>$C$24&lt;9</formula>
    </cfRule>
  </conditionalFormatting>
  <conditionalFormatting sqref="B106:B108 D106:G108 J106:J108">
    <cfRule type="expression" dxfId="53" priority="3">
      <formula>$C$24&lt;10</formula>
    </cfRule>
  </conditionalFormatting>
  <conditionalFormatting sqref="B107:B108 D107:G108 J107:J108">
    <cfRule type="expression" dxfId="52" priority="2">
      <formula>$C$24&lt;11</formula>
    </cfRule>
  </conditionalFormatting>
  <conditionalFormatting sqref="B108 D108:G108 J108">
    <cfRule type="expression" dxfId="51" priority="1">
      <formula>$C$24&lt;12</formula>
    </cfRule>
  </conditionalFormatting>
  <conditionalFormatting sqref="C16">
    <cfRule type="expression" dxfId="50" priority="49">
      <formula>$C$16&lt;&gt;""</formula>
    </cfRule>
  </conditionalFormatting>
  <conditionalFormatting sqref="C20 E21">
    <cfRule type="expression" dxfId="49" priority="48">
      <formula>$C$20&lt;&gt;""</formula>
    </cfRule>
  </conditionalFormatting>
  <conditionalFormatting sqref="C24">
    <cfRule type="expression" dxfId="48" priority="47">
      <formula>$C$24&lt;&gt;""</formula>
    </cfRule>
  </conditionalFormatting>
  <conditionalFormatting sqref="C42">
    <cfRule type="expression" dxfId="47" priority="45">
      <formula>$C$42&lt;&gt;""</formula>
    </cfRule>
  </conditionalFormatting>
  <conditionalFormatting sqref="C12:D12">
    <cfRule type="expression" dxfId="46" priority="56">
      <formula>$C$12&lt;&gt;""</formula>
    </cfRule>
  </conditionalFormatting>
  <conditionalFormatting sqref="C9:E9">
    <cfRule type="expression" dxfId="45" priority="59">
      <formula>$C$9&lt;&gt;""</formula>
    </cfRule>
  </conditionalFormatting>
  <conditionalFormatting sqref="C13:E13">
    <cfRule type="expression" dxfId="44" priority="54">
      <formula>$C$13&lt;&gt;""</formula>
    </cfRule>
  </conditionalFormatting>
  <conditionalFormatting sqref="C14:E14">
    <cfRule type="expression" dxfId="43" priority="52">
      <formula>$C$14&lt;&gt;""</formula>
    </cfRule>
  </conditionalFormatting>
  <conditionalFormatting sqref="C10:K10">
    <cfRule type="expression" dxfId="42" priority="57">
      <formula>$C$10&lt;&gt;""</formula>
    </cfRule>
  </conditionalFormatting>
  <conditionalFormatting sqref="D45">
    <cfRule type="expression" dxfId="41" priority="62">
      <formula>$D$45&lt;&gt;""</formula>
    </cfRule>
  </conditionalFormatting>
  <conditionalFormatting sqref="E43">
    <cfRule type="expression" dxfId="40" priority="44">
      <formula>$E$43&lt;&gt;""</formula>
    </cfRule>
  </conditionalFormatting>
  <conditionalFormatting sqref="E86">
    <cfRule type="expression" dxfId="39" priority="33">
      <formula>$E$86&gt;$H$84</formula>
    </cfRule>
  </conditionalFormatting>
  <conditionalFormatting sqref="E47:G47">
    <cfRule type="expression" dxfId="38" priority="42">
      <formula>$E$47&lt;&gt;""</formula>
    </cfRule>
  </conditionalFormatting>
  <conditionalFormatting sqref="E87:J87">
    <cfRule type="expression" dxfId="37" priority="26">
      <formula>$E$87&gt;$H$84</formula>
    </cfRule>
  </conditionalFormatting>
  <conditionalFormatting sqref="F24:H24 F25">
    <cfRule type="expression" dxfId="36" priority="20">
      <formula>$C$24=""</formula>
    </cfRule>
  </conditionalFormatting>
  <conditionalFormatting sqref="F25:I25">
    <cfRule type="expression" dxfId="35" priority="16">
      <formula>$G$24&lt;1</formula>
    </cfRule>
  </conditionalFormatting>
  <conditionalFormatting sqref="F86:J86 E87:J87">
    <cfRule type="expression" dxfId="34" priority="32">
      <formula>$E$86&gt;$H$84</formula>
    </cfRule>
    <cfRule type="expression" dxfId="33" priority="31">
      <formula>$F$86&gt;$H$84</formula>
    </cfRule>
  </conditionalFormatting>
  <conditionalFormatting sqref="F87:J87">
    <cfRule type="expression" dxfId="32" priority="25">
      <formula>$F$87&gt;$H$84</formula>
    </cfRule>
  </conditionalFormatting>
  <conditionalFormatting sqref="F12:K12">
    <cfRule type="expression" dxfId="31" priority="55">
      <formula>$F$12&lt;&gt;""</formula>
    </cfRule>
  </conditionalFormatting>
  <conditionalFormatting sqref="G24:I24">
    <cfRule type="expression" dxfId="30" priority="15">
      <formula>$G$24&lt;1</formula>
    </cfRule>
  </conditionalFormatting>
  <conditionalFormatting sqref="G86:J86 E87:J87">
    <cfRule type="expression" dxfId="29" priority="30">
      <formula>$G$86&gt;$H$84</formula>
    </cfRule>
  </conditionalFormatting>
  <conditionalFormatting sqref="G87:J87">
    <cfRule type="expression" dxfId="28" priority="24">
      <formula>$G$87&gt;$H$84</formula>
    </cfRule>
  </conditionalFormatting>
  <conditionalFormatting sqref="G9:K9">
    <cfRule type="expression" dxfId="27" priority="58">
      <formula>$G$9&lt;&gt;""</formula>
    </cfRule>
  </conditionalFormatting>
  <conditionalFormatting sqref="G13:K13">
    <cfRule type="expression" dxfId="26" priority="53">
      <formula>$G$13&lt;&gt;""</formula>
    </cfRule>
  </conditionalFormatting>
  <conditionalFormatting sqref="H24:I24">
    <cfRule type="expression" dxfId="25" priority="19">
      <formula>$C$24&lt;&gt;""</formula>
    </cfRule>
  </conditionalFormatting>
  <conditionalFormatting sqref="H86:J86 E87:J87">
    <cfRule type="expression" dxfId="24" priority="29">
      <formula>$H$86&gt;$H$84</formula>
    </cfRule>
  </conditionalFormatting>
  <conditionalFormatting sqref="H87:J87">
    <cfRule type="expression" dxfId="23" priority="23">
      <formula>$H$87&gt;$H$84</formula>
    </cfRule>
  </conditionalFormatting>
  <conditionalFormatting sqref="H14:K14">
    <cfRule type="expression" dxfId="22" priority="51">
      <formula>$H$14&lt;&gt;""</formula>
    </cfRule>
  </conditionalFormatting>
  <conditionalFormatting sqref="H14:K15">
    <cfRule type="expression" dxfId="21" priority="60">
      <formula>$C$14="PARTICULIER"</formula>
    </cfRule>
    <cfRule type="expression" dxfId="20" priority="61">
      <formula>$C$14="ÉLEVEUR"</formula>
    </cfRule>
  </conditionalFormatting>
  <conditionalFormatting sqref="H15:K15">
    <cfRule type="expression" dxfId="19" priority="50">
      <formula>$H$15&lt;&gt;""</formula>
    </cfRule>
  </conditionalFormatting>
  <conditionalFormatting sqref="H37:K38">
    <cfRule type="expression" dxfId="18" priority="46">
      <formula>$H$37&lt;&gt;""</formula>
    </cfRule>
  </conditionalFormatting>
  <conditionalFormatting sqref="I47:J47">
    <cfRule type="expression" dxfId="17" priority="41">
      <formula>$I$47&lt;&gt;""</formula>
    </cfRule>
  </conditionalFormatting>
  <conditionalFormatting sqref="I86:J86 E87:J87">
    <cfRule type="expression" dxfId="16" priority="28">
      <formula>$I$86&gt;$H$84</formula>
    </cfRule>
  </conditionalFormatting>
  <conditionalFormatting sqref="I87:J87">
    <cfRule type="expression" dxfId="15" priority="22">
      <formula>$I$87&gt;$H$84</formula>
    </cfRule>
  </conditionalFormatting>
  <conditionalFormatting sqref="J86 E87:J87">
    <cfRule type="expression" dxfId="14" priority="27">
      <formula>$J$86&gt;$H$84</formula>
    </cfRule>
  </conditionalFormatting>
  <conditionalFormatting sqref="J87">
    <cfRule type="expression" dxfId="13" priority="21">
      <formula>$J$87&gt;$H$84</formula>
    </cfRule>
  </conditionalFormatting>
  <conditionalFormatting sqref="K41">
    <cfRule type="expression" dxfId="12" priority="14">
      <formula>$K$41=""</formula>
    </cfRule>
  </conditionalFormatting>
  <conditionalFormatting sqref="K69:K70">
    <cfRule type="expression" dxfId="11" priority="18">
      <formula>$C$73=""</formula>
    </cfRule>
    <cfRule type="expression" dxfId="10" priority="40">
      <formula>$I$73="HORS DÉLAI"</formula>
    </cfRule>
  </conditionalFormatting>
  <conditionalFormatting sqref="K76:K77">
    <cfRule type="expression" dxfId="9" priority="17">
      <formula>$C$79=""</formula>
    </cfRule>
    <cfRule type="expression" dxfId="8" priority="39">
      <formula>$I$81="À RÉGULARISER"</formula>
    </cfRule>
  </conditionalFormatting>
  <conditionalFormatting sqref="K84:K85">
    <cfRule type="expression" dxfId="7" priority="34">
      <formula>$K$88=""</formula>
    </cfRule>
    <cfRule type="expression" dxfId="6" priority="35">
      <formula>$K$88="KO"</formula>
    </cfRule>
    <cfRule type="expression" dxfId="5" priority="13">
      <formula>$K$88="OK"</formula>
    </cfRule>
  </conditionalFormatting>
  <conditionalFormatting sqref="K88">
    <cfRule type="expression" dxfId="4" priority="36">
      <formula>$K$88="KO"</formula>
    </cfRule>
    <cfRule type="expression" dxfId="3" priority="37">
      <formula>$K$88=""</formula>
    </cfRule>
    <cfRule type="expression" dxfId="2" priority="38">
      <formula>$K$88="OK"</formula>
    </cfRule>
  </conditionalFormatting>
  <hyperlinks>
    <hyperlink ref="B57:J57" r:id="rId1" display="Lien HelloAsso" xr:uid="{312CB176-722F-44EE-AD69-5F46C074DB73}"/>
  </hyperlinks>
  <printOptions horizontalCentered="1"/>
  <pageMargins left="0.19685039370078741" right="0.19685039370078741" top="0.31496062992125984" bottom="0.31496062992125984" header="0.51181102362204722" footer="0.51181102362204722"/>
  <pageSetup paperSize="9" scale="60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2DA13D2-D5DC-4AB7-A10B-2A291D509750}">
          <x14:formula1>
            <xm:f>listes!$B$2:$B$3</xm:f>
          </x14:formula1>
          <xm:sqref>C14:E14</xm:sqref>
        </x14:dataValidation>
        <x14:dataValidation type="list" allowBlank="1" showInputMessage="1" showErrorMessage="1" xr:uid="{45763E6D-20C3-4D53-9D75-8769A52D0020}">
          <x14:formula1>
            <xm:f>listes!$G$1:$G$2</xm:f>
          </x14:formula1>
          <xm:sqref>C16</xm:sqref>
        </x14:dataValidation>
        <x14:dataValidation type="list" allowBlank="1" showInputMessage="1" showErrorMessage="1" xr:uid="{8745D463-0A4D-47F1-A002-A06E22EAFDA6}">
          <x14:formula1>
            <xm:f>listes!$H$2:$H$83</xm:f>
          </x14:formula1>
          <xm:sqref>E47:G47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BFE3-3EE7-4A47-856C-4D2FE90CBE79}">
  <sheetPr>
    <tabColor rgb="FFFFFF00"/>
  </sheetPr>
  <dimension ref="A1:B12"/>
  <sheetViews>
    <sheetView workbookViewId="0">
      <selection activeCell="B19" sqref="B19"/>
    </sheetView>
  </sheetViews>
  <sheetFormatPr baseColWidth="10" defaultRowHeight="15" x14ac:dyDescent="0.25"/>
  <cols>
    <col min="1" max="1" width="26.28515625" bestFit="1" customWidth="1"/>
    <col min="2" max="2" width="114.7109375" customWidth="1"/>
  </cols>
  <sheetData>
    <row r="1" spans="1:2" ht="30" customHeight="1" x14ac:dyDescent="0.25">
      <c r="A1" s="19" t="s">
        <v>102</v>
      </c>
      <c r="B1" s="24"/>
    </row>
    <row r="2" spans="1:2" ht="30" customHeight="1" x14ac:dyDescent="0.25">
      <c r="A2" s="19" t="s">
        <v>86</v>
      </c>
      <c r="B2" s="24">
        <f>'INFOS EXPOSANT - VALIDATION'!C9</f>
        <v>0</v>
      </c>
    </row>
    <row r="3" spans="1:2" ht="30" customHeight="1" x14ac:dyDescent="0.25">
      <c r="A3" s="19" t="s">
        <v>87</v>
      </c>
      <c r="B3" s="24">
        <f>'INFOS EXPOSANT - VALIDATION'!G9</f>
        <v>0</v>
      </c>
    </row>
    <row r="4" spans="1:2" ht="30" customHeight="1" x14ac:dyDescent="0.25">
      <c r="A4" s="19" t="s">
        <v>5</v>
      </c>
      <c r="B4" s="24">
        <f>'INFOS EXPOSANT - VALIDATION'!C10</f>
        <v>0</v>
      </c>
    </row>
    <row r="5" spans="1:2" ht="30" customHeight="1" x14ac:dyDescent="0.25">
      <c r="A5" s="19" t="s">
        <v>95</v>
      </c>
      <c r="B5" s="24">
        <f>'INFOS EXPOSANT - VALIDATION'!C11</f>
        <v>0</v>
      </c>
    </row>
    <row r="6" spans="1:2" ht="30" customHeight="1" x14ac:dyDescent="0.25">
      <c r="A6" s="19" t="s">
        <v>88</v>
      </c>
      <c r="B6" s="24">
        <f>'INFOS EXPOSANT - VALIDATION'!C12</f>
        <v>0</v>
      </c>
    </row>
    <row r="7" spans="1:2" ht="30" customHeight="1" x14ac:dyDescent="0.25">
      <c r="A7" s="19" t="s">
        <v>89</v>
      </c>
      <c r="B7" s="24">
        <f>'INFOS EXPOSANT - VALIDATION'!F12</f>
        <v>0</v>
      </c>
    </row>
    <row r="8" spans="1:2" ht="30" customHeight="1" x14ac:dyDescent="0.25">
      <c r="A8" s="19" t="s">
        <v>90</v>
      </c>
      <c r="B8" s="24">
        <f>'INFOS EXPOSANT - VALIDATION'!C13</f>
        <v>0</v>
      </c>
    </row>
    <row r="9" spans="1:2" ht="30" customHeight="1" x14ac:dyDescent="0.25">
      <c r="A9" s="19" t="s">
        <v>91</v>
      </c>
      <c r="B9" s="25">
        <f>'INFOS EXPOSANT - VALIDATION'!G13</f>
        <v>0</v>
      </c>
    </row>
    <row r="10" spans="1:2" ht="30" customHeight="1" x14ac:dyDescent="0.25">
      <c r="A10" s="19" t="s">
        <v>92</v>
      </c>
      <c r="B10" s="24">
        <f>'INFOS EXPOSANT - VALIDATION'!C14</f>
        <v>0</v>
      </c>
    </row>
    <row r="11" spans="1:2" ht="30" customHeight="1" x14ac:dyDescent="0.25">
      <c r="A11" s="19" t="s">
        <v>93</v>
      </c>
      <c r="B11" s="125">
        <f>'INFOS EXPOSANT - VALIDATION'!H14</f>
        <v>0</v>
      </c>
    </row>
    <row r="12" spans="1:2" ht="30" customHeight="1" x14ac:dyDescent="0.25">
      <c r="A12" s="19" t="s">
        <v>94</v>
      </c>
      <c r="B12" s="125">
        <f>'INFOS EXPOSANT - VALIDATION'!H15</f>
        <v>0</v>
      </c>
    </row>
  </sheetData>
  <sheetProtection algorithmName="SHA-512" hashValue="Z1c25rYZL664IeJUuJ2cOO4GKxgbfUVvsFH93j4mVog/cZ39RHIce30MakuoX0DBYeAIPTXoipPvKyAgE3TScg==" saltValue="z64C6G+oIGXfSC1czV/Xww==" spinCount="100000" sheet="1" objects="1" scenarios="1"/>
  <conditionalFormatting sqref="B11:B12">
    <cfRule type="expression" dxfId="1" priority="1">
      <formula>$B$10="ÉLEVEUR"</formula>
    </cfRule>
    <cfRule type="expression" dxfId="0" priority="2">
      <formula>$B$10="ADOPTANT"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3F77E8-0A42-4E48-9075-C9DCA5415EBC}">
          <x14:formula1>
            <xm:f>listes!$C$2:$C$3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5197-BB92-4EB6-9771-E77F41F9E86E}">
  <sheetPr>
    <tabColor rgb="FF7030A0"/>
  </sheetPr>
  <dimension ref="A1:F30"/>
  <sheetViews>
    <sheetView workbookViewId="0">
      <pane ySplit="1" topLeftCell="A2" activePane="bottomLeft" state="frozen"/>
      <selection pane="bottomLeft" activeCell="E3" sqref="E3"/>
    </sheetView>
  </sheetViews>
  <sheetFormatPr baseColWidth="10" defaultRowHeight="15" x14ac:dyDescent="0.25"/>
  <cols>
    <col min="1" max="1" width="12.140625" bestFit="1" customWidth="1"/>
    <col min="2" max="3" width="30.7109375" style="29" customWidth="1"/>
    <col min="4" max="4" width="19.85546875" style="29" customWidth="1"/>
    <col min="5" max="5" width="114" style="29" customWidth="1"/>
    <col min="6" max="6" width="45.42578125" style="29" customWidth="1"/>
  </cols>
  <sheetData>
    <row r="1" spans="1:6" ht="60.75" customHeight="1" x14ac:dyDescent="0.25">
      <c r="A1" s="31" t="s">
        <v>107</v>
      </c>
      <c r="B1" s="32" t="s">
        <v>111</v>
      </c>
      <c r="C1" s="32" t="s">
        <v>110</v>
      </c>
      <c r="D1" s="33" t="s">
        <v>285</v>
      </c>
      <c r="E1" s="34" t="s">
        <v>112</v>
      </c>
      <c r="F1" s="35" t="s">
        <v>3</v>
      </c>
    </row>
    <row r="2" spans="1:6" ht="30" customHeight="1" x14ac:dyDescent="0.25">
      <c r="A2" s="28">
        <v>1</v>
      </c>
      <c r="B2" s="26"/>
      <c r="C2" s="3"/>
      <c r="D2" s="30"/>
      <c r="E2" s="3"/>
      <c r="F2" s="3"/>
    </row>
    <row r="3" spans="1:6" ht="30" customHeight="1" x14ac:dyDescent="0.25">
      <c r="A3" s="28">
        <v>2</v>
      </c>
      <c r="B3" s="26"/>
      <c r="C3" s="3"/>
      <c r="D3" s="30"/>
      <c r="E3" s="3"/>
      <c r="F3" s="3"/>
    </row>
    <row r="4" spans="1:6" ht="30" customHeight="1" x14ac:dyDescent="0.25">
      <c r="A4" s="28">
        <v>3</v>
      </c>
      <c r="B4" s="26"/>
      <c r="C4" s="3"/>
      <c r="D4" s="30"/>
      <c r="E4" s="3"/>
      <c r="F4" s="3"/>
    </row>
    <row r="5" spans="1:6" ht="30" customHeight="1" x14ac:dyDescent="0.25">
      <c r="A5" s="28">
        <v>4</v>
      </c>
      <c r="B5" s="26"/>
      <c r="C5" s="3"/>
      <c r="D5" s="3"/>
      <c r="E5" s="3"/>
      <c r="F5" s="3"/>
    </row>
    <row r="6" spans="1:6" ht="30" customHeight="1" x14ac:dyDescent="0.25">
      <c r="A6" s="28">
        <v>5</v>
      </c>
      <c r="B6" s="26"/>
      <c r="C6" s="3"/>
      <c r="D6" s="3"/>
      <c r="E6" s="3"/>
      <c r="F6" s="3"/>
    </row>
    <row r="7" spans="1:6" ht="30" customHeight="1" x14ac:dyDescent="0.25">
      <c r="A7" s="28">
        <v>6</v>
      </c>
      <c r="B7" s="26"/>
      <c r="C7" s="3"/>
      <c r="D7" s="3"/>
      <c r="E7" s="3"/>
      <c r="F7" s="3"/>
    </row>
    <row r="8" spans="1:6" ht="30" customHeight="1" x14ac:dyDescent="0.25">
      <c r="A8" s="28">
        <v>7</v>
      </c>
      <c r="B8" s="26"/>
      <c r="C8" s="3"/>
      <c r="D8" s="3"/>
      <c r="E8" s="3"/>
      <c r="F8" s="3"/>
    </row>
    <row r="9" spans="1:6" ht="30" customHeight="1" x14ac:dyDescent="0.25">
      <c r="A9" s="28">
        <v>8</v>
      </c>
      <c r="B9" s="26"/>
      <c r="C9" s="3"/>
      <c r="D9" s="3"/>
      <c r="E9" s="3"/>
      <c r="F9" s="3"/>
    </row>
    <row r="10" spans="1:6" ht="30" customHeight="1" x14ac:dyDescent="0.25">
      <c r="A10" s="28">
        <v>9</v>
      </c>
      <c r="B10" s="26"/>
      <c r="C10" s="3"/>
      <c r="D10" s="3"/>
      <c r="E10" s="3"/>
      <c r="F10" s="3"/>
    </row>
    <row r="11" spans="1:6" ht="30" customHeight="1" x14ac:dyDescent="0.25">
      <c r="A11" s="28">
        <v>10</v>
      </c>
      <c r="B11" s="26"/>
      <c r="C11" s="3"/>
      <c r="D11" s="3"/>
      <c r="E11" s="3"/>
      <c r="F11" s="3"/>
    </row>
    <row r="12" spans="1:6" ht="30" customHeight="1" x14ac:dyDescent="0.25">
      <c r="A12" s="28">
        <v>11</v>
      </c>
      <c r="B12" s="26"/>
      <c r="C12" s="3"/>
      <c r="D12" s="3"/>
      <c r="E12" s="3"/>
      <c r="F12" s="3"/>
    </row>
    <row r="13" spans="1:6" ht="30" customHeight="1" x14ac:dyDescent="0.25">
      <c r="A13" s="28">
        <v>12</v>
      </c>
      <c r="B13" s="26"/>
      <c r="C13" s="3"/>
      <c r="D13" s="3"/>
      <c r="E13" s="3"/>
      <c r="F13" s="3"/>
    </row>
    <row r="14" spans="1:6" ht="30" customHeight="1" x14ac:dyDescent="0.25">
      <c r="A14" s="28">
        <v>13</v>
      </c>
      <c r="B14" s="26"/>
      <c r="C14" s="3"/>
      <c r="D14" s="3"/>
      <c r="E14" s="3"/>
      <c r="F14" s="3"/>
    </row>
    <row r="15" spans="1:6" ht="30" customHeight="1" x14ac:dyDescent="0.25">
      <c r="A15" s="28">
        <v>14</v>
      </c>
      <c r="B15" s="26"/>
      <c r="C15" s="3"/>
      <c r="D15" s="3"/>
      <c r="E15" s="3"/>
      <c r="F15" s="3"/>
    </row>
    <row r="16" spans="1:6" ht="30" customHeight="1" x14ac:dyDescent="0.25">
      <c r="A16" s="28">
        <v>15</v>
      </c>
      <c r="B16" s="26"/>
      <c r="C16" s="3"/>
      <c r="D16" s="3"/>
      <c r="E16" s="3"/>
      <c r="F16" s="3"/>
    </row>
    <row r="17" spans="1:6" ht="30" customHeight="1" x14ac:dyDescent="0.25">
      <c r="A17" s="28">
        <v>16</v>
      </c>
      <c r="B17" s="26"/>
      <c r="C17" s="3"/>
      <c r="D17" s="3"/>
      <c r="E17" s="3"/>
      <c r="F17" s="3"/>
    </row>
    <row r="18" spans="1:6" ht="30" customHeight="1" x14ac:dyDescent="0.25">
      <c r="A18" s="28">
        <v>17</v>
      </c>
      <c r="B18" s="26"/>
      <c r="C18" s="3"/>
      <c r="D18" s="3"/>
      <c r="E18" s="3"/>
      <c r="F18" s="3"/>
    </row>
    <row r="19" spans="1:6" ht="30" customHeight="1" x14ac:dyDescent="0.25">
      <c r="A19" s="28">
        <v>18</v>
      </c>
      <c r="B19" s="26"/>
      <c r="C19" s="3"/>
      <c r="D19" s="3"/>
      <c r="E19" s="3"/>
      <c r="F19" s="3"/>
    </row>
    <row r="20" spans="1:6" ht="30" customHeight="1" x14ac:dyDescent="0.25">
      <c r="A20" s="28">
        <v>19</v>
      </c>
      <c r="B20" s="26"/>
      <c r="C20" s="3"/>
      <c r="D20" s="3"/>
      <c r="E20" s="3"/>
      <c r="F20" s="3"/>
    </row>
    <row r="21" spans="1:6" ht="30" customHeight="1" x14ac:dyDescent="0.25">
      <c r="A21" s="28">
        <v>20</v>
      </c>
      <c r="B21" s="26"/>
      <c r="C21" s="3"/>
      <c r="D21" s="3"/>
      <c r="E21" s="3"/>
      <c r="F21" s="3"/>
    </row>
    <row r="22" spans="1:6" ht="30" customHeight="1" x14ac:dyDescent="0.25">
      <c r="A22" s="28">
        <v>21</v>
      </c>
      <c r="B22" s="26"/>
      <c r="C22" s="3"/>
      <c r="D22" s="3"/>
      <c r="E22" s="3"/>
      <c r="F22" s="3"/>
    </row>
    <row r="23" spans="1:6" ht="30" customHeight="1" x14ac:dyDescent="0.25">
      <c r="A23" s="28">
        <v>22</v>
      </c>
      <c r="B23" s="26"/>
      <c r="C23" s="3"/>
      <c r="D23" s="3"/>
      <c r="E23" s="3"/>
      <c r="F23" s="3"/>
    </row>
    <row r="24" spans="1:6" ht="30" customHeight="1" x14ac:dyDescent="0.25">
      <c r="A24" s="28">
        <v>23</v>
      </c>
      <c r="B24" s="26"/>
      <c r="C24" s="3"/>
      <c r="D24" s="3"/>
      <c r="E24" s="3"/>
      <c r="F24" s="3"/>
    </row>
    <row r="25" spans="1:6" ht="30" customHeight="1" x14ac:dyDescent="0.25">
      <c r="A25" s="28">
        <v>24</v>
      </c>
      <c r="B25" s="26"/>
      <c r="C25" s="3"/>
      <c r="D25" s="3"/>
      <c r="E25" s="3"/>
      <c r="F25" s="3"/>
    </row>
    <row r="26" spans="1:6" ht="30" customHeight="1" x14ac:dyDescent="0.25">
      <c r="A26" s="28">
        <v>25</v>
      </c>
      <c r="B26" s="26"/>
      <c r="C26" s="3"/>
      <c r="D26" s="3"/>
      <c r="E26" s="3"/>
      <c r="F26" s="3"/>
    </row>
    <row r="27" spans="1:6" ht="30" customHeight="1" x14ac:dyDescent="0.25">
      <c r="A27" s="28">
        <v>26</v>
      </c>
      <c r="B27" s="26"/>
      <c r="C27" s="3"/>
      <c r="D27" s="3"/>
      <c r="E27" s="3"/>
      <c r="F27" s="3"/>
    </row>
    <row r="28" spans="1:6" ht="30" customHeight="1" x14ac:dyDescent="0.25">
      <c r="A28" s="28">
        <v>27</v>
      </c>
      <c r="B28" s="26"/>
      <c r="C28" s="3"/>
      <c r="D28" s="3"/>
      <c r="E28" s="3"/>
      <c r="F28" s="3"/>
    </row>
    <row r="29" spans="1:6" ht="30" customHeight="1" x14ac:dyDescent="0.25">
      <c r="A29" s="28">
        <v>28</v>
      </c>
      <c r="B29" s="26"/>
      <c r="C29" s="3"/>
      <c r="D29" s="3"/>
      <c r="E29" s="3"/>
      <c r="F29" s="3"/>
    </row>
    <row r="30" spans="1:6" ht="30" customHeight="1" x14ac:dyDescent="0.25">
      <c r="A30" s="28">
        <v>29</v>
      </c>
      <c r="B30" s="26"/>
      <c r="C30" s="3"/>
      <c r="D30" s="3"/>
      <c r="E30" s="3"/>
      <c r="F30" s="3"/>
    </row>
  </sheetData>
  <sheetProtection algorithmName="SHA-512" hashValue="6LxKQqbWQgHWD12e+N23WowMk7HSvQj7vLVgfLJCyQgvd2pMOUIBm9wD50GZP6GhLPWEvUFw5YYmcRsDHZcYCw==" saltValue="EJbbKQDku+fmkdGYZL8rhQ==" spinCount="100000" sheet="1" objects="1" scenarios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5427AE5-58E7-4AB0-83BC-AB80F9C34960}">
          <x14:formula1>
            <xm:f>listes!$A$2:$A$74</xm:f>
          </x14:formula1>
          <xm:sqref>F2:F30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1A65-690D-42A6-8AD9-70755410CFE9}">
  <sheetPr>
    <tabColor rgb="FF00B050"/>
    <pageSetUpPr fitToPage="1"/>
  </sheetPr>
  <dimension ref="A1:I40"/>
  <sheetViews>
    <sheetView workbookViewId="0">
      <pane ySplit="2" topLeftCell="A3" activePane="bottomLeft" state="frozen"/>
      <selection pane="bottomLeft" activeCell="B3" sqref="B3"/>
    </sheetView>
  </sheetViews>
  <sheetFormatPr baseColWidth="10" defaultRowHeight="15" customHeight="1" x14ac:dyDescent="0.25"/>
  <cols>
    <col min="2" max="2" width="38.28515625" customWidth="1"/>
    <col min="3" max="3" width="45.85546875" customWidth="1"/>
    <col min="4" max="4" width="26.140625" customWidth="1"/>
    <col min="5" max="5" width="21.7109375" style="4" bestFit="1" customWidth="1"/>
    <col min="6" max="6" width="41" bestFit="1" customWidth="1"/>
    <col min="7" max="7" width="26.42578125" customWidth="1"/>
    <col min="8" max="8" width="16.140625" bestFit="1" customWidth="1"/>
    <col min="9" max="9" width="11.42578125" hidden="1" customWidth="1"/>
  </cols>
  <sheetData>
    <row r="1" spans="1:9" ht="50.25" customHeight="1" x14ac:dyDescent="0.25">
      <c r="A1" s="230" t="s">
        <v>11</v>
      </c>
      <c r="B1" s="230"/>
      <c r="C1" s="230"/>
      <c r="D1" s="230"/>
      <c r="E1" s="230"/>
      <c r="F1" s="230"/>
      <c r="G1" s="230"/>
      <c r="H1" s="230"/>
    </row>
    <row r="2" spans="1:9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103</v>
      </c>
      <c r="F2" s="1" t="s">
        <v>5</v>
      </c>
      <c r="G2" s="1" t="s">
        <v>98</v>
      </c>
      <c r="H2" s="1" t="s">
        <v>6</v>
      </c>
    </row>
    <row r="3" spans="1:9" ht="30" customHeight="1" x14ac:dyDescent="0.25">
      <c r="A3" s="36"/>
      <c r="B3" s="11" t="e">
        <f>LOOKUP(A3,'MES CHATS'!$A$2:$A$30,'MES CHATS'!$B$2:$B$30)</f>
        <v>#N/A</v>
      </c>
      <c r="C3" s="12" t="e">
        <f>LOOKUP(A3,'MES CHATS'!$A$2:$A$30,'MES CHATS'!$E$2:$E$30)</f>
        <v>#N/A</v>
      </c>
      <c r="D3" s="12" t="e" cm="1">
        <f t="array" ref="D3:D31">LOOKUP(A3:A31,'MES CHATS'!A2:A30,'MES CHATS'!F2:F30)</f>
        <v>#N/A</v>
      </c>
      <c r="E3" s="13" t="str">
        <f>IF(A3&gt;0,listes!$D$2," ")</f>
        <v xml:space="preserve"> </v>
      </c>
      <c r="F3" s="14" t="str">
        <f>IF(A3&gt;0,listes!$E$2," ")</f>
        <v xml:space="preserve"> </v>
      </c>
      <c r="G3" s="11" t="str">
        <f>IF(A3&gt;0,listes!$F$2," ")</f>
        <v xml:space="preserve"> </v>
      </c>
      <c r="H3" s="3"/>
      <c r="I3">
        <v>1</v>
      </c>
    </row>
    <row r="4" spans="1:9" ht="30" customHeight="1" x14ac:dyDescent="0.25">
      <c r="A4" s="36"/>
      <c r="B4" s="11" t="e">
        <f>LOOKUP(A4,'MES CHATS'!$A$2:$A$30,'MES CHATS'!$B$2:$B$30)</f>
        <v>#N/A</v>
      </c>
      <c r="C4" s="12" t="e">
        <f>LOOKUP(A4,'MES CHATS'!$A$2:$A$30,'MES CHATS'!$E$2:$E$30)</f>
        <v>#N/A</v>
      </c>
      <c r="D4" s="12" t="e">
        <v>#N/A</v>
      </c>
      <c r="E4" s="13" t="str">
        <f>IF(A4&gt;0,listes!$D$2," ")</f>
        <v xml:space="preserve"> </v>
      </c>
      <c r="F4" s="14" t="str">
        <f>IF(A4&gt;0,listes!$E$2," ")</f>
        <v xml:space="preserve"> </v>
      </c>
      <c r="G4" s="11" t="str">
        <f>IF(A4&gt;0,listes!$F$2," ")</f>
        <v xml:space="preserve"> </v>
      </c>
      <c r="H4" s="3"/>
      <c r="I4">
        <v>1</v>
      </c>
    </row>
    <row r="5" spans="1:9" ht="30" customHeight="1" x14ac:dyDescent="0.25">
      <c r="A5" s="36"/>
      <c r="B5" s="11" t="e">
        <f>LOOKUP(A5,'MES CHATS'!$A$2:$A$30,'MES CHATS'!$B$2:$B$30)</f>
        <v>#N/A</v>
      </c>
      <c r="C5" s="12" t="e">
        <f>LOOKUP(A5,'MES CHATS'!$A$2:$A$30,'MES CHATS'!$E$2:$E$30)</f>
        <v>#N/A</v>
      </c>
      <c r="D5" s="12" t="e">
        <v>#N/A</v>
      </c>
      <c r="E5" s="13" t="str">
        <f>IF(A5&gt;0,listes!$D$2," ")</f>
        <v xml:space="preserve"> </v>
      </c>
      <c r="F5" s="14" t="str">
        <f>IF(A5&gt;0,listes!$E$2," ")</f>
        <v xml:space="preserve"> </v>
      </c>
      <c r="G5" s="11" t="str">
        <f>IF(A5&gt;0,listes!$F$2," ")</f>
        <v xml:space="preserve"> </v>
      </c>
      <c r="H5" s="3"/>
      <c r="I5">
        <v>1</v>
      </c>
    </row>
    <row r="6" spans="1:9" ht="30" customHeight="1" x14ac:dyDescent="0.25">
      <c r="A6" s="36"/>
      <c r="B6" s="11" t="e">
        <f>LOOKUP(A6,'MES CHATS'!$A$2:$A$30,'MES CHATS'!$B$2:$B$30)</f>
        <v>#N/A</v>
      </c>
      <c r="C6" s="12" t="e">
        <f>LOOKUP(A6,'MES CHATS'!$A$2:$A$30,'MES CHATS'!$E$2:$E$30)</f>
        <v>#N/A</v>
      </c>
      <c r="D6" s="12" t="e">
        <v>#N/A</v>
      </c>
      <c r="E6" s="13" t="str">
        <f>IF(A6&gt;0,listes!$D$2," ")</f>
        <v xml:space="preserve"> </v>
      </c>
      <c r="F6" s="14" t="str">
        <f>IF(A6&gt;0,listes!$E$2," ")</f>
        <v xml:space="preserve"> </v>
      </c>
      <c r="G6" s="11" t="str">
        <f>IF(A6&gt;0,listes!$F$2," ")</f>
        <v xml:space="preserve"> </v>
      </c>
      <c r="H6" s="18"/>
      <c r="I6">
        <v>1</v>
      </c>
    </row>
    <row r="7" spans="1:9" ht="30" customHeight="1" x14ac:dyDescent="0.25">
      <c r="A7" s="36"/>
      <c r="B7" s="11" t="e">
        <f>LOOKUP(A7,'MES CHATS'!$A$2:$A$30,'MES CHATS'!$B$2:$B$30)</f>
        <v>#N/A</v>
      </c>
      <c r="C7" s="12" t="e">
        <f>LOOKUP(A7,'MES CHATS'!$A$2:$A$30,'MES CHATS'!$E$2:$E$30)</f>
        <v>#N/A</v>
      </c>
      <c r="D7" s="12" t="e">
        <v>#N/A</v>
      </c>
      <c r="E7" s="13" t="str">
        <f>IF(A7&gt;0,listes!$D$2," ")</f>
        <v xml:space="preserve"> </v>
      </c>
      <c r="F7" s="14" t="str">
        <f>IF(A7&gt;0,listes!$E$2," ")</f>
        <v xml:space="preserve"> </v>
      </c>
      <c r="G7" s="11" t="str">
        <f>IF(A7&gt;0,listes!$F$2," ")</f>
        <v xml:space="preserve"> </v>
      </c>
      <c r="H7" s="18"/>
      <c r="I7">
        <v>1</v>
      </c>
    </row>
    <row r="8" spans="1:9" ht="30" customHeight="1" x14ac:dyDescent="0.25">
      <c r="A8" s="36"/>
      <c r="B8" s="11" t="e">
        <f>LOOKUP(A8,'MES CHATS'!$A$2:$A$30,'MES CHATS'!$B$2:$B$30)</f>
        <v>#N/A</v>
      </c>
      <c r="C8" s="12" t="e">
        <f>LOOKUP(A8,'MES CHATS'!$A$2:$A$30,'MES CHATS'!$E$2:$E$30)</f>
        <v>#N/A</v>
      </c>
      <c r="D8" s="12" t="e">
        <v>#N/A</v>
      </c>
      <c r="E8" s="13" t="str">
        <f>IF(A8&gt;0,listes!$D$2," ")</f>
        <v xml:space="preserve"> </v>
      </c>
      <c r="F8" s="14" t="str">
        <f>IF(A8&gt;0,listes!$E$2," ")</f>
        <v xml:space="preserve"> </v>
      </c>
      <c r="G8" s="11" t="str">
        <f>IF(A8&gt;0,listes!$F$2," ")</f>
        <v xml:space="preserve"> </v>
      </c>
      <c r="H8" s="18"/>
      <c r="I8">
        <v>1</v>
      </c>
    </row>
    <row r="9" spans="1:9" ht="30" customHeight="1" x14ac:dyDescent="0.25">
      <c r="A9" s="36"/>
      <c r="B9" s="11" t="e">
        <f>LOOKUP(A9,'MES CHATS'!$A$2:$A$30,'MES CHATS'!$B$2:$B$30)</f>
        <v>#N/A</v>
      </c>
      <c r="C9" s="12" t="e">
        <f>LOOKUP(A9,'MES CHATS'!$A$2:$A$30,'MES CHATS'!$E$2:$E$30)</f>
        <v>#N/A</v>
      </c>
      <c r="D9" s="15" t="e">
        <v>#N/A</v>
      </c>
      <c r="E9" s="13" t="str">
        <f>IF(A9&gt;0,listes!$D$2," ")</f>
        <v xml:space="preserve"> </v>
      </c>
      <c r="F9" s="14" t="str">
        <f>IF(A9&gt;0,listes!$E$2," ")</f>
        <v xml:space="preserve"> </v>
      </c>
      <c r="G9" s="11" t="str">
        <f>IF(A9&gt;0,listes!$F$2," ")</f>
        <v xml:space="preserve"> </v>
      </c>
      <c r="H9" s="20"/>
      <c r="I9">
        <v>1</v>
      </c>
    </row>
    <row r="10" spans="1:9" ht="30" customHeight="1" x14ac:dyDescent="0.25">
      <c r="A10" s="36"/>
      <c r="B10" s="11" t="e">
        <f>LOOKUP(A10,'MES CHATS'!$A$2:$A$30,'MES CHATS'!$B$2:$B$30)</f>
        <v>#N/A</v>
      </c>
      <c r="C10" s="12" t="e">
        <f>LOOKUP(A10,'MES CHATS'!$A$2:$A$30,'MES CHATS'!$E$2:$E$30)</f>
        <v>#N/A</v>
      </c>
      <c r="D10" s="2" t="e">
        <v>#N/A</v>
      </c>
      <c r="E10" s="13" t="str">
        <f>IF(A10&gt;0,listes!$D$2," ")</f>
        <v xml:space="preserve"> </v>
      </c>
      <c r="F10" s="14" t="str">
        <f>IF(A10&gt;0,listes!$E$2," ")</f>
        <v xml:space="preserve"> </v>
      </c>
      <c r="G10" s="11" t="str">
        <f>IF(A10&gt;0,listes!$F$2," ")</f>
        <v xml:space="preserve"> </v>
      </c>
      <c r="H10" s="18"/>
      <c r="I10">
        <v>1</v>
      </c>
    </row>
    <row r="11" spans="1:9" ht="30" customHeight="1" x14ac:dyDescent="0.25">
      <c r="A11" s="36"/>
      <c r="B11" s="11" t="e">
        <f>LOOKUP(A11,'MES CHATS'!$A$2:$A$30,'MES CHATS'!$B$2:$B$30)</f>
        <v>#N/A</v>
      </c>
      <c r="C11" s="12" t="e">
        <f>LOOKUP(A11,'MES CHATS'!$A$2:$A$30,'MES CHATS'!$E$2:$E$30)</f>
        <v>#N/A</v>
      </c>
      <c r="D11" s="2" t="e">
        <v>#N/A</v>
      </c>
      <c r="E11" s="13" t="str">
        <f>IF(A11&gt;0,listes!$D$2," ")</f>
        <v xml:space="preserve"> </v>
      </c>
      <c r="F11" s="14" t="str">
        <f>IF(A11&gt;0,listes!$E$2," ")</f>
        <v xml:space="preserve"> </v>
      </c>
      <c r="G11" s="11" t="str">
        <f>IF(A11&gt;0,listes!$F$2," ")</f>
        <v xml:space="preserve"> </v>
      </c>
      <c r="H11" s="18"/>
      <c r="I11">
        <v>1</v>
      </c>
    </row>
    <row r="12" spans="1:9" ht="30" customHeight="1" x14ac:dyDescent="0.25">
      <c r="A12" s="36"/>
      <c r="B12" s="11" t="e">
        <f>LOOKUP(A12,'MES CHATS'!$A$2:$A$30,'MES CHATS'!$B$2:$B$30)</f>
        <v>#N/A</v>
      </c>
      <c r="C12" s="12" t="e">
        <f>LOOKUP(A12,'MES CHATS'!$A$2:$A$30,'MES CHATS'!$E$2:$E$30)</f>
        <v>#N/A</v>
      </c>
      <c r="D12" s="15" t="e">
        <v>#N/A</v>
      </c>
      <c r="E12" s="13" t="str">
        <f>IF(A12&gt;0,listes!$D$2," ")</f>
        <v xml:space="preserve"> </v>
      </c>
      <c r="F12" s="14" t="str">
        <f>IF(A12&gt;0,listes!$E$2," ")</f>
        <v xml:space="preserve"> </v>
      </c>
      <c r="G12" s="11" t="str">
        <f>IF(A12&gt;0,listes!$F$2," ")</f>
        <v xml:space="preserve"> </v>
      </c>
      <c r="H12" s="18"/>
      <c r="I12">
        <v>1</v>
      </c>
    </row>
    <row r="13" spans="1:9" ht="30" customHeight="1" x14ac:dyDescent="0.25">
      <c r="A13" s="36"/>
      <c r="B13" s="11" t="e">
        <f>LOOKUP(A13,'MES CHATS'!$A$2:$A$30,'MES CHATS'!$B$2:$B$30)</f>
        <v>#N/A</v>
      </c>
      <c r="C13" s="12" t="e">
        <f>LOOKUP(A13,'MES CHATS'!$A$2:$A$30,'MES CHATS'!$E$2:$E$30)</f>
        <v>#N/A</v>
      </c>
      <c r="D13" s="2" t="e">
        <v>#N/A</v>
      </c>
      <c r="E13" s="13" t="str">
        <f>IF(A13&gt;0,listes!$D$2," ")</f>
        <v xml:space="preserve"> </v>
      </c>
      <c r="F13" s="14" t="str">
        <f>IF(A13&gt;0,listes!$E$2," ")</f>
        <v xml:space="preserve"> </v>
      </c>
      <c r="G13" s="11" t="str">
        <f>IF(A13&gt;0,listes!$F$2," ")</f>
        <v xml:space="preserve"> </v>
      </c>
      <c r="H13" s="18"/>
      <c r="I13">
        <v>1</v>
      </c>
    </row>
    <row r="14" spans="1:9" ht="30" customHeight="1" x14ac:dyDescent="0.25">
      <c r="A14" s="36"/>
      <c r="B14" s="11" t="e">
        <f>LOOKUP(A14,'MES CHATS'!$A$2:$A$30,'MES CHATS'!$B$2:$B$30)</f>
        <v>#N/A</v>
      </c>
      <c r="C14" s="12" t="e">
        <f>LOOKUP(A14,'MES CHATS'!$A$2:$A$30,'MES CHATS'!$E$2:$E$30)</f>
        <v>#N/A</v>
      </c>
      <c r="D14" s="2" t="e">
        <v>#N/A</v>
      </c>
      <c r="E14" s="13" t="str">
        <f>IF(A14&gt;0,listes!$D$2," ")</f>
        <v xml:space="preserve"> </v>
      </c>
      <c r="F14" s="14" t="str">
        <f>IF(A14&gt;0,listes!$E$2," ")</f>
        <v xml:space="preserve"> </v>
      </c>
      <c r="G14" s="11" t="str">
        <f>IF(A14&gt;0,listes!$F$2," ")</f>
        <v xml:space="preserve"> </v>
      </c>
      <c r="H14" s="20"/>
      <c r="I14">
        <v>1</v>
      </c>
    </row>
    <row r="15" spans="1:9" ht="30" customHeight="1" x14ac:dyDescent="0.25">
      <c r="A15" s="36"/>
      <c r="B15" s="11" t="e">
        <f>LOOKUP(A15,'MES CHATS'!$A$2:$A$30,'MES CHATS'!$B$2:$B$30)</f>
        <v>#N/A</v>
      </c>
      <c r="C15" s="12" t="e">
        <f>LOOKUP(A15,'MES CHATS'!$A$2:$A$30,'MES CHATS'!$E$2:$E$30)</f>
        <v>#N/A</v>
      </c>
      <c r="D15" s="15" t="e">
        <v>#N/A</v>
      </c>
      <c r="E15" s="13" t="str">
        <f>IF(A15&gt;0,listes!$D$2," ")</f>
        <v xml:space="preserve"> </v>
      </c>
      <c r="F15" s="14" t="str">
        <f>IF(A15&gt;0,listes!$E$2," ")</f>
        <v xml:space="preserve"> </v>
      </c>
      <c r="G15" s="11" t="str">
        <f>IF(A15&gt;0,listes!$F$2," ")</f>
        <v xml:space="preserve"> </v>
      </c>
      <c r="H15" s="18"/>
      <c r="I15">
        <v>1</v>
      </c>
    </row>
    <row r="16" spans="1:9" ht="30" customHeight="1" x14ac:dyDescent="0.25">
      <c r="A16" s="36"/>
      <c r="B16" s="11" t="e">
        <f>LOOKUP(A16,'MES CHATS'!$A$2:$A$30,'MES CHATS'!$B$2:$B$30)</f>
        <v>#N/A</v>
      </c>
      <c r="C16" s="12" t="e">
        <f>LOOKUP(A16,'MES CHATS'!$A$2:$A$30,'MES CHATS'!$E$2:$E$30)</f>
        <v>#N/A</v>
      </c>
      <c r="D16" s="12" t="e">
        <v>#N/A</v>
      </c>
      <c r="E16" s="13" t="str">
        <f>IF(A16&gt;0,listes!$D$2," ")</f>
        <v xml:space="preserve"> </v>
      </c>
      <c r="F16" s="14" t="str">
        <f>IF(A16&gt;0,listes!$E$2," ")</f>
        <v xml:space="preserve"> </v>
      </c>
      <c r="G16" s="11" t="str">
        <f>IF(A16&gt;0,listes!$F$2," ")</f>
        <v xml:space="preserve"> </v>
      </c>
      <c r="H16" s="18"/>
      <c r="I16">
        <v>1</v>
      </c>
    </row>
    <row r="17" spans="1:9" ht="30" customHeight="1" x14ac:dyDescent="0.25">
      <c r="A17" s="36"/>
      <c r="B17" s="11" t="e">
        <f>LOOKUP(A17,'MES CHATS'!$A$2:$A$30,'MES CHATS'!$B$2:$B$30)</f>
        <v>#N/A</v>
      </c>
      <c r="C17" s="12" t="e">
        <f>LOOKUP(A17,'MES CHATS'!$A$2:$A$30,'MES CHATS'!$E$2:$E$30)</f>
        <v>#N/A</v>
      </c>
      <c r="D17" s="15" t="e">
        <v>#N/A</v>
      </c>
      <c r="E17" s="13" t="str">
        <f>IF(A17&gt;0,listes!$D$2," ")</f>
        <v xml:space="preserve"> </v>
      </c>
      <c r="F17" s="14" t="str">
        <f>IF(A17&gt;0,listes!$E$2," ")</f>
        <v xml:space="preserve"> </v>
      </c>
      <c r="G17" s="11" t="str">
        <f>IF(A17&gt;0,listes!$F$2," ")</f>
        <v xml:space="preserve"> </v>
      </c>
      <c r="H17" s="18"/>
      <c r="I17">
        <v>1</v>
      </c>
    </row>
    <row r="18" spans="1:9" ht="30" customHeight="1" x14ac:dyDescent="0.25">
      <c r="A18" s="36"/>
      <c r="B18" s="11" t="e">
        <f>LOOKUP(A18,'MES CHATS'!$A$2:$A$30,'MES CHATS'!$B$2:$B$30)</f>
        <v>#N/A</v>
      </c>
      <c r="C18" s="12" t="e">
        <f>LOOKUP(A18,'MES CHATS'!$A$2:$A$30,'MES CHATS'!$E$2:$E$30)</f>
        <v>#N/A</v>
      </c>
      <c r="D18" s="15" t="e">
        <v>#N/A</v>
      </c>
      <c r="E18" s="13" t="str">
        <f>IF(A18&gt;0,listes!$D$2," ")</f>
        <v xml:space="preserve"> </v>
      </c>
      <c r="F18" s="14" t="str">
        <f>IF(A18&gt;0,listes!$E$2," ")</f>
        <v xml:space="preserve"> </v>
      </c>
      <c r="G18" s="11" t="str">
        <f>IF(A18&gt;0,listes!$F$2," ")</f>
        <v xml:space="preserve"> </v>
      </c>
      <c r="H18" s="18"/>
      <c r="I18">
        <v>1</v>
      </c>
    </row>
    <row r="19" spans="1:9" ht="30" customHeight="1" x14ac:dyDescent="0.25">
      <c r="A19" s="36"/>
      <c r="B19" s="11" t="e">
        <f>LOOKUP(A19,'MES CHATS'!$A$2:$A$30,'MES CHATS'!$B$2:$B$30)</f>
        <v>#N/A</v>
      </c>
      <c r="C19" s="12" t="e">
        <f>LOOKUP(A19,'MES CHATS'!$A$2:$A$30,'MES CHATS'!$E$2:$E$30)</f>
        <v>#N/A</v>
      </c>
      <c r="D19" s="15" t="e">
        <v>#N/A</v>
      </c>
      <c r="E19" s="13" t="str">
        <f>IF(A19&gt;0,listes!$D$2," ")</f>
        <v xml:space="preserve"> </v>
      </c>
      <c r="F19" s="14" t="str">
        <f>IF(A19&gt;0,listes!$E$2," ")</f>
        <v xml:space="preserve"> </v>
      </c>
      <c r="G19" s="11" t="str">
        <f>IF(A19&gt;0,listes!$F$2," ")</f>
        <v xml:space="preserve"> </v>
      </c>
      <c r="H19" s="18"/>
      <c r="I19">
        <v>1</v>
      </c>
    </row>
    <row r="20" spans="1:9" ht="30" customHeight="1" x14ac:dyDescent="0.25">
      <c r="A20" s="36"/>
      <c r="B20" s="11" t="e">
        <f>LOOKUP(A20,'MES CHATS'!$A$2:$A$30,'MES CHATS'!$B$2:$B$30)</f>
        <v>#N/A</v>
      </c>
      <c r="C20" s="12" t="e">
        <f>LOOKUP(A20,'MES CHATS'!$A$2:$A$30,'MES CHATS'!$E$2:$E$30)</f>
        <v>#N/A</v>
      </c>
      <c r="D20" s="15" t="e">
        <v>#N/A</v>
      </c>
      <c r="E20" s="13" t="str">
        <f>IF(A20&gt;0,listes!$D$2," ")</f>
        <v xml:space="preserve"> </v>
      </c>
      <c r="F20" s="14" t="str">
        <f>IF(A20&gt;0,listes!$E$2," ")</f>
        <v xml:space="preserve"> </v>
      </c>
      <c r="G20" s="11" t="str">
        <f>IF(A20&gt;0,listes!$F$2," ")</f>
        <v xml:space="preserve"> </v>
      </c>
      <c r="H20" s="18"/>
      <c r="I20">
        <v>1</v>
      </c>
    </row>
    <row r="21" spans="1:9" ht="30" customHeight="1" x14ac:dyDescent="0.25">
      <c r="A21" s="36"/>
      <c r="B21" s="11" t="e">
        <f>LOOKUP(A21,'MES CHATS'!$A$2:$A$30,'MES CHATS'!$B$2:$B$30)</f>
        <v>#N/A</v>
      </c>
      <c r="C21" s="12" t="e">
        <f>LOOKUP(A21,'MES CHATS'!$A$2:$A$30,'MES CHATS'!$E$2:$E$30)</f>
        <v>#N/A</v>
      </c>
      <c r="D21" s="15" t="e">
        <v>#N/A</v>
      </c>
      <c r="E21" s="13" t="str">
        <f>IF(A21&gt;0,listes!$D$2," ")</f>
        <v xml:space="preserve"> </v>
      </c>
      <c r="F21" s="14" t="str">
        <f>IF(A21&gt;0,listes!$E$2," ")</f>
        <v xml:space="preserve"> </v>
      </c>
      <c r="G21" s="11" t="str">
        <f>IF(A21&gt;0,listes!$F$2," ")</f>
        <v xml:space="preserve"> </v>
      </c>
      <c r="H21" s="18"/>
      <c r="I21">
        <v>1</v>
      </c>
    </row>
    <row r="22" spans="1:9" ht="30" customHeight="1" x14ac:dyDescent="0.25">
      <c r="A22" s="36"/>
      <c r="B22" s="11" t="e">
        <f>LOOKUP(A22,'MES CHATS'!$A$2:$A$30,'MES CHATS'!$B$2:$B$30)</f>
        <v>#N/A</v>
      </c>
      <c r="C22" s="12" t="e">
        <f>LOOKUP(A22,'MES CHATS'!$A$2:$A$30,'MES CHATS'!$E$2:$E$30)</f>
        <v>#N/A</v>
      </c>
      <c r="D22" s="15" t="e">
        <v>#N/A</v>
      </c>
      <c r="E22" s="13" t="str">
        <f>IF(A22&gt;0,listes!$D$2," ")</f>
        <v xml:space="preserve"> </v>
      </c>
      <c r="F22" s="14" t="str">
        <f>IF(A22&gt;0,listes!$E$2," ")</f>
        <v xml:space="preserve"> </v>
      </c>
      <c r="G22" s="11" t="str">
        <f>IF(A22&gt;0,listes!$F$2," ")</f>
        <v xml:space="preserve"> </v>
      </c>
      <c r="H22" s="18"/>
      <c r="I22">
        <v>1</v>
      </c>
    </row>
    <row r="23" spans="1:9" ht="30" customHeight="1" x14ac:dyDescent="0.25">
      <c r="A23" s="36"/>
      <c r="B23" s="11" t="e">
        <f>LOOKUP(A23,'MES CHATS'!$A$2:$A$30,'MES CHATS'!$B$2:$B$30)</f>
        <v>#N/A</v>
      </c>
      <c r="C23" s="12" t="e">
        <f>LOOKUP(A23,'MES CHATS'!$A$2:$A$30,'MES CHATS'!$E$2:$E$30)</f>
        <v>#N/A</v>
      </c>
      <c r="D23" s="15" t="e">
        <v>#N/A</v>
      </c>
      <c r="E23" s="13" t="str">
        <f>IF(A23&gt;0,listes!$D$2," ")</f>
        <v xml:space="preserve"> </v>
      </c>
      <c r="F23" s="14" t="str">
        <f>IF(A23&gt;0,listes!$E$2," ")</f>
        <v xml:space="preserve"> </v>
      </c>
      <c r="G23" s="11" t="str">
        <f>IF(A23&gt;0,listes!$F$2," ")</f>
        <v xml:space="preserve"> </v>
      </c>
      <c r="H23" s="18"/>
      <c r="I23">
        <v>1</v>
      </c>
    </row>
    <row r="24" spans="1:9" ht="30" customHeight="1" x14ac:dyDescent="0.25">
      <c r="A24" s="36"/>
      <c r="B24" s="11" t="e">
        <f>LOOKUP(A24,'MES CHATS'!$A$2:$A$30,'MES CHATS'!$B$2:$B$30)</f>
        <v>#N/A</v>
      </c>
      <c r="C24" s="12" t="e">
        <f>LOOKUP(A24,'MES CHATS'!$A$2:$A$30,'MES CHATS'!$E$2:$E$30)</f>
        <v>#N/A</v>
      </c>
      <c r="D24" s="15" t="e">
        <v>#N/A</v>
      </c>
      <c r="E24" s="13" t="str">
        <f>IF(A24&gt;0,listes!$D$2," ")</f>
        <v xml:space="preserve"> </v>
      </c>
      <c r="F24" s="14" t="str">
        <f>IF(A24&gt;0,listes!$E$2," ")</f>
        <v xml:space="preserve"> </v>
      </c>
      <c r="G24" s="11" t="str">
        <f>IF(A24&gt;0,listes!$F$2," ")</f>
        <v xml:space="preserve"> </v>
      </c>
      <c r="H24" s="18"/>
      <c r="I24">
        <v>1</v>
      </c>
    </row>
    <row r="25" spans="1:9" ht="30" customHeight="1" x14ac:dyDescent="0.25">
      <c r="A25" s="36"/>
      <c r="B25" s="11" t="e">
        <f>LOOKUP(A25,'MES CHATS'!$A$2:$A$30,'MES CHATS'!$B$2:$B$30)</f>
        <v>#N/A</v>
      </c>
      <c r="C25" s="12" t="e">
        <f>LOOKUP(A25,'MES CHATS'!$A$2:$A$30,'MES CHATS'!$E$2:$E$30)</f>
        <v>#N/A</v>
      </c>
      <c r="D25" s="12" t="e">
        <v>#N/A</v>
      </c>
      <c r="E25" s="13" t="str">
        <f>IF(A25&gt;0,listes!$D$2," ")</f>
        <v xml:space="preserve"> </v>
      </c>
      <c r="F25" s="14" t="str">
        <f>IF(A25&gt;0,listes!$E$2," ")</f>
        <v xml:space="preserve"> </v>
      </c>
      <c r="G25" s="11" t="str">
        <f>IF(A25&gt;0,listes!$F$2," ")</f>
        <v xml:space="preserve"> </v>
      </c>
      <c r="H25" s="18"/>
      <c r="I25">
        <v>1</v>
      </c>
    </row>
    <row r="26" spans="1:9" ht="30" customHeight="1" x14ac:dyDescent="0.25">
      <c r="A26" s="36"/>
      <c r="B26" s="11" t="e">
        <f>LOOKUP(A26,'MES CHATS'!$A$2:$A$30,'MES CHATS'!$B$2:$B$30)</f>
        <v>#N/A</v>
      </c>
      <c r="C26" s="12" t="e">
        <f>LOOKUP(A26,'MES CHATS'!$A$2:$A$30,'MES CHATS'!$E$2:$E$30)</f>
        <v>#N/A</v>
      </c>
      <c r="D26" s="16" t="e">
        <v>#N/A</v>
      </c>
      <c r="E26" s="13" t="str">
        <f>IF(A26&gt;0,listes!$D$2," ")</f>
        <v xml:space="preserve"> </v>
      </c>
      <c r="F26" s="14" t="str">
        <f>IF(A26&gt;0,listes!$E$2," ")</f>
        <v xml:space="preserve"> </v>
      </c>
      <c r="G26" s="11" t="str">
        <f>IF(A26&gt;0,listes!$F$2," ")</f>
        <v xml:space="preserve"> </v>
      </c>
      <c r="H26" s="18"/>
      <c r="I26">
        <v>1</v>
      </c>
    </row>
    <row r="27" spans="1:9" ht="30" customHeight="1" x14ac:dyDescent="0.25">
      <c r="A27" s="36"/>
      <c r="B27" s="11" t="e">
        <f>LOOKUP(A27,'MES CHATS'!$A$2:$A$30,'MES CHATS'!$B$2:$B$30)</f>
        <v>#N/A</v>
      </c>
      <c r="C27" s="12" t="e">
        <f>LOOKUP(A27,'MES CHATS'!$A$2:$A$30,'MES CHATS'!$E$2:$E$30)</f>
        <v>#N/A</v>
      </c>
      <c r="D27" s="2" t="e">
        <v>#N/A</v>
      </c>
      <c r="E27" s="13" t="str">
        <f>IF(A27&gt;0,listes!$D$2," ")</f>
        <v xml:space="preserve"> </v>
      </c>
      <c r="F27" s="14" t="str">
        <f>IF(A27&gt;0,listes!$E$2," ")</f>
        <v xml:space="preserve"> </v>
      </c>
      <c r="G27" s="11" t="str">
        <f>IF(A27&gt;0,listes!$F$2," ")</f>
        <v xml:space="preserve"> </v>
      </c>
      <c r="H27" s="18"/>
      <c r="I27">
        <v>1</v>
      </c>
    </row>
    <row r="28" spans="1:9" ht="30" customHeight="1" x14ac:dyDescent="0.25">
      <c r="A28" s="36"/>
      <c r="B28" s="11" t="e">
        <f>LOOKUP(A28,'MES CHATS'!$A$2:$A$30,'MES CHATS'!$B$2:$B$30)</f>
        <v>#N/A</v>
      </c>
      <c r="C28" s="12" t="e">
        <f>LOOKUP(A28,'MES CHATS'!$A$2:$A$30,'MES CHATS'!$E$2:$E$30)</f>
        <v>#N/A</v>
      </c>
      <c r="D28" s="15" t="e">
        <v>#N/A</v>
      </c>
      <c r="E28" s="13" t="str">
        <f>IF(A28&gt;0,listes!$D$2," ")</f>
        <v xml:space="preserve"> </v>
      </c>
      <c r="F28" s="14" t="str">
        <f>IF(A28&gt;0,listes!$E$2," ")</f>
        <v xml:space="preserve"> </v>
      </c>
      <c r="G28" s="11" t="str">
        <f>IF(A28&gt;0,listes!$F$2," ")</f>
        <v xml:space="preserve"> </v>
      </c>
      <c r="H28" s="18"/>
      <c r="I28">
        <v>1</v>
      </c>
    </row>
    <row r="29" spans="1:9" ht="30" customHeight="1" x14ac:dyDescent="0.25">
      <c r="A29" s="36"/>
      <c r="B29" s="11" t="e">
        <f>LOOKUP(A29,'MES CHATS'!$A$2:$A$30,'MES CHATS'!$B$2:$B$30)</f>
        <v>#N/A</v>
      </c>
      <c r="C29" s="12" t="e">
        <f>LOOKUP(A29,'MES CHATS'!$A$2:$A$30,'MES CHATS'!$E$2:$E$30)</f>
        <v>#N/A</v>
      </c>
      <c r="D29" s="15" t="e">
        <v>#N/A</v>
      </c>
      <c r="E29" s="13" t="str">
        <f>IF(A29&gt;0,listes!$D$2," ")</f>
        <v xml:space="preserve"> </v>
      </c>
      <c r="F29" s="14" t="str">
        <f>IF(A29&gt;0,listes!$E$2," ")</f>
        <v xml:space="preserve"> </v>
      </c>
      <c r="G29" s="11" t="str">
        <f>IF(A29&gt;0,listes!$F$2," ")</f>
        <v xml:space="preserve"> </v>
      </c>
      <c r="H29" s="18"/>
      <c r="I29">
        <v>1</v>
      </c>
    </row>
    <row r="30" spans="1:9" ht="30" customHeight="1" x14ac:dyDescent="0.25">
      <c r="A30" s="37"/>
      <c r="B30" s="11" t="e">
        <f>LOOKUP(A30,'MES CHATS'!$A$2:$A$30,'MES CHATS'!$B$2:$B$30)</f>
        <v>#N/A</v>
      </c>
      <c r="C30" s="12" t="e">
        <f>LOOKUP(A30,'MES CHATS'!$A$2:$A$30,'MES CHATS'!$E$2:$E$30)</f>
        <v>#N/A</v>
      </c>
      <c r="D30" s="17" t="e">
        <v>#N/A</v>
      </c>
      <c r="E30" s="13" t="str">
        <f>IF(A30&gt;0,listes!$D$2," ")</f>
        <v xml:space="preserve"> </v>
      </c>
      <c r="F30" s="14" t="str">
        <f>IF(A30&gt;0,listes!$E$2," ")</f>
        <v xml:space="preserve"> </v>
      </c>
      <c r="G30" s="11" t="str">
        <f>IF(A30&gt;0,listes!$F$2," ")</f>
        <v xml:space="preserve"> </v>
      </c>
      <c r="H30" s="21"/>
      <c r="I30">
        <v>1</v>
      </c>
    </row>
    <row r="31" spans="1:9" ht="30" customHeight="1" x14ac:dyDescent="0.25">
      <c r="A31" s="36"/>
      <c r="B31" s="11" t="e">
        <f>LOOKUP(A31,'MES CHATS'!$A$2:$A$30,'MES CHATS'!$B$2:$B$30)</f>
        <v>#N/A</v>
      </c>
      <c r="C31" s="12" t="e">
        <f>LOOKUP(A31,'MES CHATS'!$A$2:$A$30,'MES CHATS'!$E$2:$E$30)</f>
        <v>#N/A</v>
      </c>
      <c r="D31" s="15" t="e">
        <v>#N/A</v>
      </c>
      <c r="E31" s="13" t="str">
        <f>IF(A31&gt;0,listes!$D$2," ")</f>
        <v xml:space="preserve"> </v>
      </c>
      <c r="F31" s="14" t="str">
        <f>IF(A31&gt;0,listes!$E$2," ")</f>
        <v xml:space="preserve"> </v>
      </c>
      <c r="G31" s="11" t="str">
        <f>IF(A31&gt;0,listes!$F$2," ")</f>
        <v xml:space="preserve"> </v>
      </c>
      <c r="H31" s="18"/>
      <c r="I31">
        <v>1</v>
      </c>
    </row>
    <row r="32" spans="1:9" ht="30" customHeight="1" x14ac:dyDescent="0.25">
      <c r="A32" s="5"/>
      <c r="B32" s="7"/>
      <c r="C32" s="8"/>
      <c r="D32" s="8"/>
      <c r="E32" s="9"/>
      <c r="F32" s="6"/>
      <c r="G32" s="6"/>
      <c r="I32">
        <v>1</v>
      </c>
    </row>
    <row r="33" spans="1:9" ht="30" customHeight="1" x14ac:dyDescent="0.25">
      <c r="A33" s="5"/>
      <c r="B33" s="7"/>
      <c r="C33" s="10"/>
      <c r="D33" s="10"/>
      <c r="E33" s="9"/>
      <c r="F33" s="6"/>
      <c r="G33" s="6"/>
      <c r="I33">
        <v>1</v>
      </c>
    </row>
    <row r="34" spans="1:9" ht="30" customHeight="1" x14ac:dyDescent="0.25">
      <c r="A34" s="5"/>
      <c r="B34" s="7"/>
      <c r="C34" s="10"/>
      <c r="D34" s="10"/>
      <c r="E34" s="9"/>
      <c r="F34" s="6"/>
      <c r="G34" s="6"/>
      <c r="I34">
        <v>1</v>
      </c>
    </row>
    <row r="35" spans="1:9" ht="30" customHeight="1" x14ac:dyDescent="0.25">
      <c r="A35" s="5"/>
      <c r="B35" s="7"/>
      <c r="C35" s="10"/>
      <c r="D35" s="10"/>
      <c r="E35" s="9"/>
      <c r="F35" s="6"/>
      <c r="G35" s="6"/>
      <c r="I35">
        <v>1</v>
      </c>
    </row>
    <row r="36" spans="1:9" ht="30" customHeight="1" x14ac:dyDescent="0.25">
      <c r="A36" s="5"/>
      <c r="B36" s="7"/>
      <c r="C36" s="8"/>
      <c r="D36" s="8"/>
      <c r="E36" s="9"/>
      <c r="F36" s="6"/>
      <c r="G36" s="6"/>
      <c r="I36">
        <v>1</v>
      </c>
    </row>
    <row r="37" spans="1:9" ht="30" customHeight="1" x14ac:dyDescent="0.25">
      <c r="A37" s="5"/>
      <c r="B37" s="7"/>
      <c r="C37" s="8"/>
      <c r="D37" s="8"/>
      <c r="E37" s="9"/>
      <c r="F37" s="6"/>
      <c r="G37" s="6"/>
    </row>
    <row r="38" spans="1:9" ht="30" customHeight="1" x14ac:dyDescent="0.25">
      <c r="A38" s="5"/>
      <c r="B38" s="7"/>
      <c r="C38" s="8"/>
      <c r="D38" s="8"/>
      <c r="E38" s="9"/>
      <c r="F38" s="6"/>
      <c r="G38" s="6"/>
    </row>
    <row r="39" spans="1:9" ht="15" customHeight="1" x14ac:dyDescent="0.25">
      <c r="A39" s="5"/>
      <c r="E39" s="4" t="str">
        <f t="shared" ref="E39:E40" si="0">IF(A39&gt;1,$E$3," ")</f>
        <v xml:space="preserve"> </v>
      </c>
      <c r="F39" s="6" t="str">
        <f t="shared" ref="F39:F40" si="1">IF(A39&gt;1,$F$3," ")</f>
        <v xml:space="preserve"> </v>
      </c>
      <c r="G39" s="6" t="str">
        <f t="shared" ref="G39:G40" si="2">IF(A39&gt;1,$G$3," ")</f>
        <v xml:space="preserve"> </v>
      </c>
      <c r="I39">
        <f>SUM(I3:I36)</f>
        <v>34</v>
      </c>
    </row>
    <row r="40" spans="1:9" ht="15" customHeight="1" x14ac:dyDescent="0.25">
      <c r="A40" s="5"/>
      <c r="E40" s="4" t="str">
        <f t="shared" si="0"/>
        <v xml:space="preserve"> </v>
      </c>
      <c r="F40" s="6" t="str">
        <f t="shared" si="1"/>
        <v xml:space="preserve"> </v>
      </c>
      <c r="G40" s="6" t="str">
        <f t="shared" si="2"/>
        <v xml:space="preserve"> </v>
      </c>
    </row>
  </sheetData>
  <sheetProtection algorithmName="SHA-512" hashValue="5JWOo9UZxd/oeELhfkPMKuBvfwuI6S2uQCP7e8JsEH+jHhhAuOFl7hlaNSICRpVK1ky1Rje/0uF7bmxFqC5etA==" saltValue="9hclTwNESfWFNlhwx8z3Ig==" spinCount="100000" sheet="1" objects="1" scenarios="1"/>
  <autoFilter ref="A2:H39" xr:uid="{BCB92AC1-BD80-4C08-820D-B408F7812872}"/>
  <mergeCells count="1">
    <mergeCell ref="A1:H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2" fitToHeight="0" orientation="landscape" r:id="rId1"/>
  <headerFoot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8855DF-2921-499C-A32B-952827098C60}">
          <x14:formula1>
            <xm:f>listes!$A$2:$A$74</xm:f>
          </x14:formula1>
          <xm:sqref>D3:D38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EFDC-8BBF-44FF-9151-31FB2DFE26F7}">
  <sheetPr>
    <tabColor theme="3" tint="0.499984740745262"/>
    <pageSetUpPr fitToPage="1"/>
  </sheetPr>
  <dimension ref="A1:I40"/>
  <sheetViews>
    <sheetView workbookViewId="0">
      <pane ySplit="2" topLeftCell="A3" activePane="bottomLeft" state="frozen"/>
      <selection pane="bottomLeft" activeCell="A4" sqref="A4"/>
    </sheetView>
  </sheetViews>
  <sheetFormatPr baseColWidth="10" defaultRowHeight="15" customHeight="1" x14ac:dyDescent="0.25"/>
  <cols>
    <col min="2" max="2" width="38.28515625" customWidth="1"/>
    <col min="3" max="3" width="45.85546875" customWidth="1"/>
    <col min="4" max="4" width="26.140625" customWidth="1"/>
    <col min="5" max="5" width="21.7109375" style="4" bestFit="1" customWidth="1"/>
    <col min="6" max="6" width="41" bestFit="1" customWidth="1"/>
    <col min="7" max="7" width="26.42578125" customWidth="1"/>
    <col min="8" max="8" width="16.140625" bestFit="1" customWidth="1"/>
    <col min="9" max="9" width="11.42578125" hidden="1" customWidth="1"/>
  </cols>
  <sheetData>
    <row r="1" spans="1:9" ht="50.25" customHeight="1" x14ac:dyDescent="0.25">
      <c r="A1" s="230" t="s">
        <v>10</v>
      </c>
      <c r="B1" s="230"/>
      <c r="C1" s="230"/>
      <c r="D1" s="230"/>
      <c r="E1" s="230"/>
      <c r="F1" s="230"/>
      <c r="G1" s="230"/>
      <c r="H1" s="230"/>
    </row>
    <row r="2" spans="1:9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103</v>
      </c>
      <c r="F2" s="1" t="s">
        <v>5</v>
      </c>
      <c r="G2" s="1" t="s">
        <v>98</v>
      </c>
      <c r="H2" s="1" t="s">
        <v>6</v>
      </c>
    </row>
    <row r="3" spans="1:9" ht="30" customHeight="1" x14ac:dyDescent="0.25">
      <c r="A3" s="36"/>
      <c r="B3" s="11" t="e">
        <f>LOOKUP(A3,'MES CHATS'!$A$2:$A$30,'MES CHATS'!$B$2:$B$30)</f>
        <v>#N/A</v>
      </c>
      <c r="C3" s="12" t="e">
        <f>LOOKUP(A3,'MES CHATS'!$A$2:$A$30,'MES CHATS'!$E$2:$E$30)</f>
        <v>#N/A</v>
      </c>
      <c r="D3" s="12" t="e" cm="1">
        <f t="array" ref="D3:D31">LOOKUP(A3:A31,'MES CHATS'!A2:A30,'MES CHATS'!F2:F30)</f>
        <v>#N/A</v>
      </c>
      <c r="E3" s="13" t="str">
        <f>IF(A3&gt;0,listes!$D$2," ")</f>
        <v xml:space="preserve"> </v>
      </c>
      <c r="F3" s="14" t="str">
        <f>IF(A3&gt;0,listes!$E$2," ")</f>
        <v xml:space="preserve"> </v>
      </c>
      <c r="G3" s="11" t="str">
        <f>IF(A3&gt;0,listes!$F$2," ")</f>
        <v xml:space="preserve"> </v>
      </c>
      <c r="H3" s="3"/>
      <c r="I3">
        <v>1</v>
      </c>
    </row>
    <row r="4" spans="1:9" ht="30" customHeight="1" x14ac:dyDescent="0.25">
      <c r="A4" s="36"/>
      <c r="B4" s="11" t="e">
        <f>LOOKUP(A4,'MES CHATS'!$A$2:$A$30,'MES CHATS'!$B$2:$B$30)</f>
        <v>#N/A</v>
      </c>
      <c r="C4" s="12" t="e">
        <f>LOOKUP(A4,'MES CHATS'!$A$2:$A$30,'MES CHATS'!$E$2:$E$30)</f>
        <v>#N/A</v>
      </c>
      <c r="D4" s="12" t="e">
        <v>#N/A</v>
      </c>
      <c r="E4" s="13" t="str">
        <f>IF(A4&gt;0,listes!$D$2," ")</f>
        <v xml:space="preserve"> </v>
      </c>
      <c r="F4" s="14" t="str">
        <f>IF(A4&gt;0,listes!$E$2," ")</f>
        <v xml:space="preserve"> </v>
      </c>
      <c r="G4" s="11" t="str">
        <f>IF(A4&gt;0,listes!$F$2," ")</f>
        <v xml:space="preserve"> </v>
      </c>
      <c r="H4" s="3"/>
      <c r="I4">
        <v>1</v>
      </c>
    </row>
    <row r="5" spans="1:9" ht="30" customHeight="1" x14ac:dyDescent="0.25">
      <c r="A5" s="36"/>
      <c r="B5" s="11" t="e">
        <f>LOOKUP(A5,'MES CHATS'!$A$2:$A$30,'MES CHATS'!$B$2:$B$30)</f>
        <v>#N/A</v>
      </c>
      <c r="C5" s="12" t="e">
        <f>LOOKUP(A5,'MES CHATS'!$A$2:$A$30,'MES CHATS'!$E$2:$E$30)</f>
        <v>#N/A</v>
      </c>
      <c r="D5" s="12" t="e">
        <v>#N/A</v>
      </c>
      <c r="E5" s="13" t="str">
        <f>IF(A5&gt;0,listes!$D$2," ")</f>
        <v xml:space="preserve"> </v>
      </c>
      <c r="F5" s="14" t="str">
        <f>IF(A5&gt;0,listes!$E$2," ")</f>
        <v xml:space="preserve"> </v>
      </c>
      <c r="G5" s="11" t="str">
        <f>IF(A5&gt;0,listes!$F$2," ")</f>
        <v xml:space="preserve"> </v>
      </c>
      <c r="H5" s="3"/>
      <c r="I5">
        <v>1</v>
      </c>
    </row>
    <row r="6" spans="1:9" ht="30" customHeight="1" x14ac:dyDescent="0.25">
      <c r="A6" s="36"/>
      <c r="B6" s="11" t="e">
        <f>LOOKUP(A6,'MES CHATS'!$A$2:$A$30,'MES CHATS'!$B$2:$B$30)</f>
        <v>#N/A</v>
      </c>
      <c r="C6" s="12" t="e">
        <f>LOOKUP(A6,'MES CHATS'!$A$2:$A$30,'MES CHATS'!$E$2:$E$30)</f>
        <v>#N/A</v>
      </c>
      <c r="D6" s="12" t="e">
        <v>#N/A</v>
      </c>
      <c r="E6" s="13" t="str">
        <f>IF(A6&gt;0,listes!$D$2," ")</f>
        <v xml:space="preserve"> </v>
      </c>
      <c r="F6" s="14" t="str">
        <f>IF(A6&gt;0,listes!$E$2," ")</f>
        <v xml:space="preserve"> </v>
      </c>
      <c r="G6" s="11" t="str">
        <f>IF(A6&gt;0,listes!$F$2," ")</f>
        <v xml:space="preserve"> </v>
      </c>
      <c r="H6" s="18"/>
      <c r="I6">
        <v>1</v>
      </c>
    </row>
    <row r="7" spans="1:9" ht="30" customHeight="1" x14ac:dyDescent="0.25">
      <c r="A7" s="36"/>
      <c r="B7" s="11" t="e">
        <f>LOOKUP(A7,'MES CHATS'!$A$2:$A$30,'MES CHATS'!$B$2:$B$30)</f>
        <v>#N/A</v>
      </c>
      <c r="C7" s="12" t="e">
        <f>LOOKUP(A7,'MES CHATS'!$A$2:$A$30,'MES CHATS'!$E$2:$E$30)</f>
        <v>#N/A</v>
      </c>
      <c r="D7" s="12" t="e">
        <v>#N/A</v>
      </c>
      <c r="E7" s="13" t="str">
        <f>IF(A7&gt;0,listes!$D$2," ")</f>
        <v xml:space="preserve"> </v>
      </c>
      <c r="F7" s="14" t="str">
        <f>IF(A7&gt;0,listes!$E$2," ")</f>
        <v xml:space="preserve"> </v>
      </c>
      <c r="G7" s="11" t="str">
        <f>IF(A7&gt;0,listes!$F$2," ")</f>
        <v xml:space="preserve"> </v>
      </c>
      <c r="H7" s="18"/>
      <c r="I7">
        <v>1</v>
      </c>
    </row>
    <row r="8" spans="1:9" ht="30" customHeight="1" x14ac:dyDescent="0.25">
      <c r="A8" s="36"/>
      <c r="B8" s="11" t="e">
        <f>LOOKUP(A8,'MES CHATS'!$A$2:$A$30,'MES CHATS'!$B$2:$B$30)</f>
        <v>#N/A</v>
      </c>
      <c r="C8" s="12" t="e">
        <f>LOOKUP(A8,'MES CHATS'!$A$2:$A$30,'MES CHATS'!$E$2:$E$30)</f>
        <v>#N/A</v>
      </c>
      <c r="D8" s="12" t="e">
        <v>#N/A</v>
      </c>
      <c r="E8" s="13" t="str">
        <f>IF(A8&gt;0,listes!$D$2," ")</f>
        <v xml:space="preserve"> </v>
      </c>
      <c r="F8" s="14" t="str">
        <f>IF(A8&gt;0,listes!$E$2," ")</f>
        <v xml:space="preserve"> </v>
      </c>
      <c r="G8" s="11" t="str">
        <f>IF(A8&gt;0,listes!$F$2," ")</f>
        <v xml:space="preserve"> </v>
      </c>
      <c r="H8" s="18"/>
      <c r="I8">
        <v>1</v>
      </c>
    </row>
    <row r="9" spans="1:9" ht="30" customHeight="1" x14ac:dyDescent="0.25">
      <c r="A9" s="36"/>
      <c r="B9" s="11" t="e">
        <f>LOOKUP(A9,'MES CHATS'!$A$2:$A$30,'MES CHATS'!$B$2:$B$30)</f>
        <v>#N/A</v>
      </c>
      <c r="C9" s="12" t="e">
        <f>LOOKUP(A9,'MES CHATS'!$A$2:$A$30,'MES CHATS'!$E$2:$E$30)</f>
        <v>#N/A</v>
      </c>
      <c r="D9" s="15" t="e">
        <v>#N/A</v>
      </c>
      <c r="E9" s="13" t="str">
        <f>IF(A9&gt;0,listes!$D$2," ")</f>
        <v xml:space="preserve"> </v>
      </c>
      <c r="F9" s="14" t="str">
        <f>IF(A9&gt;0,listes!$E$2," ")</f>
        <v xml:space="preserve"> </v>
      </c>
      <c r="G9" s="11" t="str">
        <f>IF(A9&gt;0,listes!$F$2," ")</f>
        <v xml:space="preserve"> </v>
      </c>
      <c r="H9" s="20"/>
      <c r="I9">
        <v>1</v>
      </c>
    </row>
    <row r="10" spans="1:9" ht="30" customHeight="1" x14ac:dyDescent="0.25">
      <c r="A10" s="36"/>
      <c r="B10" s="11" t="e">
        <f>LOOKUP(A10,'MES CHATS'!$A$2:$A$30,'MES CHATS'!$B$2:$B$30)</f>
        <v>#N/A</v>
      </c>
      <c r="C10" s="12" t="e">
        <f>LOOKUP(A10,'MES CHATS'!$A$2:$A$30,'MES CHATS'!$E$2:$E$30)</f>
        <v>#N/A</v>
      </c>
      <c r="D10" s="2" t="e">
        <v>#N/A</v>
      </c>
      <c r="E10" s="13" t="str">
        <f>IF(A10&gt;0,listes!$D$2," ")</f>
        <v xml:space="preserve"> </v>
      </c>
      <c r="F10" s="14" t="str">
        <f>IF(A10&gt;0,listes!$E$2," ")</f>
        <v xml:space="preserve"> </v>
      </c>
      <c r="G10" s="11" t="str">
        <f>IF(A10&gt;0,listes!$F$2," ")</f>
        <v xml:space="preserve"> </v>
      </c>
      <c r="H10" s="18"/>
      <c r="I10">
        <v>1</v>
      </c>
    </row>
    <row r="11" spans="1:9" ht="30" customHeight="1" x14ac:dyDescent="0.25">
      <c r="A11" s="36"/>
      <c r="B11" s="11" t="e">
        <f>LOOKUP(A11,'MES CHATS'!$A$2:$A$30,'MES CHATS'!$B$2:$B$30)</f>
        <v>#N/A</v>
      </c>
      <c r="C11" s="12" t="e">
        <f>LOOKUP(A11,'MES CHATS'!$A$2:$A$30,'MES CHATS'!$E$2:$E$30)</f>
        <v>#N/A</v>
      </c>
      <c r="D11" s="2" t="e">
        <v>#N/A</v>
      </c>
      <c r="E11" s="13" t="str">
        <f>IF(A11&gt;0,listes!$D$2," ")</f>
        <v xml:space="preserve"> </v>
      </c>
      <c r="F11" s="14" t="str">
        <f>IF(A11&gt;0,listes!$E$2," ")</f>
        <v xml:space="preserve"> </v>
      </c>
      <c r="G11" s="11" t="str">
        <f>IF(A11&gt;0,listes!$F$2," ")</f>
        <v xml:space="preserve"> </v>
      </c>
      <c r="H11" s="18"/>
      <c r="I11">
        <v>1</v>
      </c>
    </row>
    <row r="12" spans="1:9" ht="30" customHeight="1" x14ac:dyDescent="0.25">
      <c r="A12" s="36"/>
      <c r="B12" s="11" t="e">
        <f>LOOKUP(A12,'MES CHATS'!$A$2:$A$30,'MES CHATS'!$B$2:$B$30)</f>
        <v>#N/A</v>
      </c>
      <c r="C12" s="12" t="e">
        <f>LOOKUP(A12,'MES CHATS'!$A$2:$A$30,'MES CHATS'!$E$2:$E$30)</f>
        <v>#N/A</v>
      </c>
      <c r="D12" s="15" t="e">
        <v>#N/A</v>
      </c>
      <c r="E12" s="13" t="str">
        <f>IF(A12&gt;0,listes!$D$2," ")</f>
        <v xml:space="preserve"> </v>
      </c>
      <c r="F12" s="14" t="str">
        <f>IF(A12&gt;0,listes!$E$2," ")</f>
        <v xml:space="preserve"> </v>
      </c>
      <c r="G12" s="11" t="str">
        <f>IF(A12&gt;0,listes!$F$2," ")</f>
        <v xml:space="preserve"> </v>
      </c>
      <c r="H12" s="18"/>
      <c r="I12">
        <v>1</v>
      </c>
    </row>
    <row r="13" spans="1:9" ht="30" customHeight="1" x14ac:dyDescent="0.25">
      <c r="A13" s="36"/>
      <c r="B13" s="11" t="e">
        <f>LOOKUP(A13,'MES CHATS'!$A$2:$A$30,'MES CHATS'!$B$2:$B$30)</f>
        <v>#N/A</v>
      </c>
      <c r="C13" s="12" t="e">
        <f>LOOKUP(A13,'MES CHATS'!$A$2:$A$30,'MES CHATS'!$E$2:$E$30)</f>
        <v>#N/A</v>
      </c>
      <c r="D13" s="2" t="e">
        <v>#N/A</v>
      </c>
      <c r="E13" s="13" t="str">
        <f>IF(A13&gt;0,listes!$D$2," ")</f>
        <v xml:space="preserve"> </v>
      </c>
      <c r="F13" s="14" t="str">
        <f>IF(A13&gt;0,listes!$E$2," ")</f>
        <v xml:space="preserve"> </v>
      </c>
      <c r="G13" s="11" t="str">
        <f>IF(A13&gt;0,listes!$F$2," ")</f>
        <v xml:space="preserve"> </v>
      </c>
      <c r="H13" s="18"/>
      <c r="I13">
        <v>1</v>
      </c>
    </row>
    <row r="14" spans="1:9" ht="30" customHeight="1" x14ac:dyDescent="0.25">
      <c r="A14" s="36"/>
      <c r="B14" s="11" t="e">
        <f>LOOKUP(A14,'MES CHATS'!$A$2:$A$30,'MES CHATS'!$B$2:$B$30)</f>
        <v>#N/A</v>
      </c>
      <c r="C14" s="12" t="e">
        <f>LOOKUP(A14,'MES CHATS'!$A$2:$A$30,'MES CHATS'!$E$2:$E$30)</f>
        <v>#N/A</v>
      </c>
      <c r="D14" s="2" t="e">
        <v>#N/A</v>
      </c>
      <c r="E14" s="13" t="str">
        <f>IF(A14&gt;0,listes!$D$2," ")</f>
        <v xml:space="preserve"> </v>
      </c>
      <c r="F14" s="14" t="str">
        <f>IF(A14&gt;0,listes!$E$2," ")</f>
        <v xml:space="preserve"> </v>
      </c>
      <c r="G14" s="11" t="str">
        <f>IF(A14&gt;0,listes!$F$2," ")</f>
        <v xml:space="preserve"> </v>
      </c>
      <c r="H14" s="20"/>
      <c r="I14">
        <v>1</v>
      </c>
    </row>
    <row r="15" spans="1:9" ht="30" customHeight="1" x14ac:dyDescent="0.25">
      <c r="A15" s="36"/>
      <c r="B15" s="11" t="e">
        <f>LOOKUP(A15,'MES CHATS'!$A$2:$A$30,'MES CHATS'!$B$2:$B$30)</f>
        <v>#N/A</v>
      </c>
      <c r="C15" s="12" t="e">
        <f>LOOKUP(A15,'MES CHATS'!$A$2:$A$30,'MES CHATS'!$E$2:$E$30)</f>
        <v>#N/A</v>
      </c>
      <c r="D15" s="15" t="e">
        <v>#N/A</v>
      </c>
      <c r="E15" s="13" t="str">
        <f>IF(A15&gt;0,listes!$D$2," ")</f>
        <v xml:space="preserve"> </v>
      </c>
      <c r="F15" s="14" t="str">
        <f>IF(A15&gt;0,listes!$E$2," ")</f>
        <v xml:space="preserve"> </v>
      </c>
      <c r="G15" s="11" t="str">
        <f>IF(A15&gt;0,listes!$F$2," ")</f>
        <v xml:space="preserve"> </v>
      </c>
      <c r="H15" s="18"/>
      <c r="I15">
        <v>1</v>
      </c>
    </row>
    <row r="16" spans="1:9" ht="30" customHeight="1" x14ac:dyDescent="0.25">
      <c r="A16" s="36"/>
      <c r="B16" s="11" t="e">
        <f>LOOKUP(A16,'MES CHATS'!$A$2:$A$30,'MES CHATS'!$B$2:$B$30)</f>
        <v>#N/A</v>
      </c>
      <c r="C16" s="12" t="e">
        <f>LOOKUP(A16,'MES CHATS'!$A$2:$A$30,'MES CHATS'!$E$2:$E$30)</f>
        <v>#N/A</v>
      </c>
      <c r="D16" s="12" t="e">
        <v>#N/A</v>
      </c>
      <c r="E16" s="13" t="str">
        <f>IF(A16&gt;0,listes!$D$2," ")</f>
        <v xml:space="preserve"> </v>
      </c>
      <c r="F16" s="14" t="str">
        <f>IF(A16&gt;0,listes!$E$2," ")</f>
        <v xml:space="preserve"> </v>
      </c>
      <c r="G16" s="11" t="str">
        <f>IF(A16&gt;0,listes!$F$2," ")</f>
        <v xml:space="preserve"> </v>
      </c>
      <c r="H16" s="18"/>
      <c r="I16">
        <v>1</v>
      </c>
    </row>
    <row r="17" spans="1:9" ht="30" customHeight="1" x14ac:dyDescent="0.25">
      <c r="A17" s="36"/>
      <c r="B17" s="11" t="e">
        <f>LOOKUP(A17,'MES CHATS'!$A$2:$A$30,'MES CHATS'!$B$2:$B$30)</f>
        <v>#N/A</v>
      </c>
      <c r="C17" s="12" t="e">
        <f>LOOKUP(A17,'MES CHATS'!$A$2:$A$30,'MES CHATS'!$E$2:$E$30)</f>
        <v>#N/A</v>
      </c>
      <c r="D17" s="15" t="e">
        <v>#N/A</v>
      </c>
      <c r="E17" s="13" t="str">
        <f>IF(A17&gt;0,listes!$D$2," ")</f>
        <v xml:space="preserve"> </v>
      </c>
      <c r="F17" s="14" t="str">
        <f>IF(A17&gt;0,listes!$E$2," ")</f>
        <v xml:space="preserve"> </v>
      </c>
      <c r="G17" s="11" t="str">
        <f>IF(A17&gt;0,listes!$F$2," ")</f>
        <v xml:space="preserve"> </v>
      </c>
      <c r="H17" s="18"/>
      <c r="I17">
        <v>1</v>
      </c>
    </row>
    <row r="18" spans="1:9" ht="30" customHeight="1" x14ac:dyDescent="0.25">
      <c r="A18" s="36"/>
      <c r="B18" s="11" t="e">
        <f>LOOKUP(A18,'MES CHATS'!$A$2:$A$30,'MES CHATS'!$B$2:$B$30)</f>
        <v>#N/A</v>
      </c>
      <c r="C18" s="12" t="e">
        <f>LOOKUP(A18,'MES CHATS'!$A$2:$A$30,'MES CHATS'!$E$2:$E$30)</f>
        <v>#N/A</v>
      </c>
      <c r="D18" s="15" t="e">
        <v>#N/A</v>
      </c>
      <c r="E18" s="13" t="str">
        <f>IF(A18&gt;0,listes!$D$2," ")</f>
        <v xml:space="preserve"> </v>
      </c>
      <c r="F18" s="14" t="str">
        <f>IF(A18&gt;0,listes!$E$2," ")</f>
        <v xml:space="preserve"> </v>
      </c>
      <c r="G18" s="11" t="str">
        <f>IF(A18&gt;0,listes!$F$2," ")</f>
        <v xml:space="preserve"> </v>
      </c>
      <c r="H18" s="18"/>
      <c r="I18">
        <v>1</v>
      </c>
    </row>
    <row r="19" spans="1:9" ht="30" customHeight="1" x14ac:dyDescent="0.25">
      <c r="A19" s="36"/>
      <c r="B19" s="11" t="e">
        <f>LOOKUP(A19,'MES CHATS'!$A$2:$A$30,'MES CHATS'!$B$2:$B$30)</f>
        <v>#N/A</v>
      </c>
      <c r="C19" s="12" t="e">
        <f>LOOKUP(A19,'MES CHATS'!$A$2:$A$30,'MES CHATS'!$E$2:$E$30)</f>
        <v>#N/A</v>
      </c>
      <c r="D19" s="15" t="e">
        <v>#N/A</v>
      </c>
      <c r="E19" s="13" t="str">
        <f>IF(A19&gt;0,listes!$D$2," ")</f>
        <v xml:space="preserve"> </v>
      </c>
      <c r="F19" s="14" t="str">
        <f>IF(A19&gt;0,listes!$E$2," ")</f>
        <v xml:space="preserve"> </v>
      </c>
      <c r="G19" s="11" t="str">
        <f>IF(A19&gt;0,listes!$F$2," ")</f>
        <v xml:space="preserve"> </v>
      </c>
      <c r="H19" s="18"/>
      <c r="I19">
        <v>1</v>
      </c>
    </row>
    <row r="20" spans="1:9" ht="30" customHeight="1" x14ac:dyDescent="0.25">
      <c r="A20" s="36"/>
      <c r="B20" s="11" t="e">
        <f>LOOKUP(A20,'MES CHATS'!$A$2:$A$30,'MES CHATS'!$B$2:$B$30)</f>
        <v>#N/A</v>
      </c>
      <c r="C20" s="12" t="e">
        <f>LOOKUP(A20,'MES CHATS'!$A$2:$A$30,'MES CHATS'!$E$2:$E$30)</f>
        <v>#N/A</v>
      </c>
      <c r="D20" s="15" t="e">
        <v>#N/A</v>
      </c>
      <c r="E20" s="13" t="str">
        <f>IF(A20&gt;0,listes!$D$2," ")</f>
        <v xml:space="preserve"> </v>
      </c>
      <c r="F20" s="14" t="str">
        <f>IF(A20&gt;0,listes!$E$2," ")</f>
        <v xml:space="preserve"> </v>
      </c>
      <c r="G20" s="11" t="str">
        <f>IF(A20&gt;0,listes!$F$2," ")</f>
        <v xml:space="preserve"> </v>
      </c>
      <c r="H20" s="18"/>
      <c r="I20">
        <v>1</v>
      </c>
    </row>
    <row r="21" spans="1:9" ht="30" customHeight="1" x14ac:dyDescent="0.25">
      <c r="A21" s="36"/>
      <c r="B21" s="11" t="e">
        <f>LOOKUP(A21,'MES CHATS'!$A$2:$A$30,'MES CHATS'!$B$2:$B$30)</f>
        <v>#N/A</v>
      </c>
      <c r="C21" s="12" t="e">
        <f>LOOKUP(A21,'MES CHATS'!$A$2:$A$30,'MES CHATS'!$E$2:$E$30)</f>
        <v>#N/A</v>
      </c>
      <c r="D21" s="15" t="e">
        <v>#N/A</v>
      </c>
      <c r="E21" s="13" t="str">
        <f>IF(A21&gt;0,listes!$D$2," ")</f>
        <v xml:space="preserve"> </v>
      </c>
      <c r="F21" s="14" t="str">
        <f>IF(A21&gt;0,listes!$E$2," ")</f>
        <v xml:space="preserve"> </v>
      </c>
      <c r="G21" s="11" t="str">
        <f>IF(A21&gt;0,listes!$F$2," ")</f>
        <v xml:space="preserve"> </v>
      </c>
      <c r="H21" s="18"/>
      <c r="I21">
        <v>1</v>
      </c>
    </row>
    <row r="22" spans="1:9" ht="30" customHeight="1" x14ac:dyDescent="0.25">
      <c r="A22" s="36"/>
      <c r="B22" s="11" t="e">
        <f>LOOKUP(A22,'MES CHATS'!$A$2:$A$30,'MES CHATS'!$B$2:$B$30)</f>
        <v>#N/A</v>
      </c>
      <c r="C22" s="12" t="e">
        <f>LOOKUP(A22,'MES CHATS'!$A$2:$A$30,'MES CHATS'!$E$2:$E$30)</f>
        <v>#N/A</v>
      </c>
      <c r="D22" s="15" t="e">
        <v>#N/A</v>
      </c>
      <c r="E22" s="13" t="str">
        <f>IF(A22&gt;0,listes!$D$2," ")</f>
        <v xml:space="preserve"> </v>
      </c>
      <c r="F22" s="14" t="str">
        <f>IF(A22&gt;0,listes!$E$2," ")</f>
        <v xml:space="preserve"> </v>
      </c>
      <c r="G22" s="11" t="str">
        <f>IF(A22&gt;0,listes!$F$2," ")</f>
        <v xml:space="preserve"> </v>
      </c>
      <c r="H22" s="18"/>
      <c r="I22">
        <v>1</v>
      </c>
    </row>
    <row r="23" spans="1:9" ht="30" customHeight="1" x14ac:dyDescent="0.25">
      <c r="A23" s="36"/>
      <c r="B23" s="11" t="e">
        <f>LOOKUP(A23,'MES CHATS'!$A$2:$A$30,'MES CHATS'!$B$2:$B$30)</f>
        <v>#N/A</v>
      </c>
      <c r="C23" s="12" t="e">
        <f>LOOKUP(A23,'MES CHATS'!$A$2:$A$30,'MES CHATS'!$E$2:$E$30)</f>
        <v>#N/A</v>
      </c>
      <c r="D23" s="15" t="e">
        <v>#N/A</v>
      </c>
      <c r="E23" s="13" t="str">
        <f>IF(A23&gt;0,listes!$D$2," ")</f>
        <v xml:space="preserve"> </v>
      </c>
      <c r="F23" s="14" t="str">
        <f>IF(A23&gt;0,listes!$E$2," ")</f>
        <v xml:space="preserve"> </v>
      </c>
      <c r="G23" s="11" t="str">
        <f>IF(A23&gt;0,listes!$F$2," ")</f>
        <v xml:space="preserve"> </v>
      </c>
      <c r="H23" s="18"/>
      <c r="I23">
        <v>1</v>
      </c>
    </row>
    <row r="24" spans="1:9" ht="30" customHeight="1" x14ac:dyDescent="0.25">
      <c r="A24" s="36"/>
      <c r="B24" s="11" t="e">
        <f>LOOKUP(A24,'MES CHATS'!$A$2:$A$30,'MES CHATS'!$B$2:$B$30)</f>
        <v>#N/A</v>
      </c>
      <c r="C24" s="12" t="e">
        <f>LOOKUP(A24,'MES CHATS'!$A$2:$A$30,'MES CHATS'!$E$2:$E$30)</f>
        <v>#N/A</v>
      </c>
      <c r="D24" s="15" t="e">
        <v>#N/A</v>
      </c>
      <c r="E24" s="13" t="str">
        <f>IF(A24&gt;0,listes!$D$2," ")</f>
        <v xml:space="preserve"> </v>
      </c>
      <c r="F24" s="14" t="str">
        <f>IF(A24&gt;0,listes!$E$2," ")</f>
        <v xml:space="preserve"> </v>
      </c>
      <c r="G24" s="11" t="str">
        <f>IF(A24&gt;0,listes!$F$2," ")</f>
        <v xml:space="preserve"> </v>
      </c>
      <c r="H24" s="18"/>
      <c r="I24">
        <v>1</v>
      </c>
    </row>
    <row r="25" spans="1:9" ht="30" customHeight="1" x14ac:dyDescent="0.25">
      <c r="A25" s="36"/>
      <c r="B25" s="11" t="e">
        <f>LOOKUP(A25,'MES CHATS'!$A$2:$A$30,'MES CHATS'!$B$2:$B$30)</f>
        <v>#N/A</v>
      </c>
      <c r="C25" s="12" t="e">
        <f>LOOKUP(A25,'MES CHATS'!$A$2:$A$30,'MES CHATS'!$E$2:$E$30)</f>
        <v>#N/A</v>
      </c>
      <c r="D25" s="12" t="e">
        <v>#N/A</v>
      </c>
      <c r="E25" s="13" t="str">
        <f>IF(A25&gt;0,listes!$D$2," ")</f>
        <v xml:space="preserve"> </v>
      </c>
      <c r="F25" s="14" t="str">
        <f>IF(A25&gt;0,listes!$E$2," ")</f>
        <v xml:space="preserve"> </v>
      </c>
      <c r="G25" s="11" t="str">
        <f>IF(A25&gt;0,listes!$F$2," ")</f>
        <v xml:space="preserve"> </v>
      </c>
      <c r="H25" s="18"/>
      <c r="I25">
        <v>1</v>
      </c>
    </row>
    <row r="26" spans="1:9" ht="30" customHeight="1" x14ac:dyDescent="0.25">
      <c r="A26" s="36"/>
      <c r="B26" s="11" t="e">
        <f>LOOKUP(A26,'MES CHATS'!$A$2:$A$30,'MES CHATS'!$B$2:$B$30)</f>
        <v>#N/A</v>
      </c>
      <c r="C26" s="12" t="e">
        <f>LOOKUP(A26,'MES CHATS'!$A$2:$A$30,'MES CHATS'!$E$2:$E$30)</f>
        <v>#N/A</v>
      </c>
      <c r="D26" s="16" t="e">
        <v>#N/A</v>
      </c>
      <c r="E26" s="13" t="str">
        <f>IF(A26&gt;0,listes!$D$2," ")</f>
        <v xml:space="preserve"> </v>
      </c>
      <c r="F26" s="14" t="str">
        <f>IF(A26&gt;0,listes!$E$2," ")</f>
        <v xml:space="preserve"> </v>
      </c>
      <c r="G26" s="11" t="str">
        <f>IF(A26&gt;0,listes!$F$2," ")</f>
        <v xml:space="preserve"> </v>
      </c>
      <c r="H26" s="18"/>
      <c r="I26">
        <v>1</v>
      </c>
    </row>
    <row r="27" spans="1:9" ht="30" customHeight="1" x14ac:dyDescent="0.25">
      <c r="A27" s="36"/>
      <c r="B27" s="11" t="e">
        <f>LOOKUP(A27,'MES CHATS'!$A$2:$A$30,'MES CHATS'!$B$2:$B$30)</f>
        <v>#N/A</v>
      </c>
      <c r="C27" s="12" t="e">
        <f>LOOKUP(A27,'MES CHATS'!$A$2:$A$30,'MES CHATS'!$E$2:$E$30)</f>
        <v>#N/A</v>
      </c>
      <c r="D27" s="2" t="e">
        <v>#N/A</v>
      </c>
      <c r="E27" s="13" t="str">
        <f>IF(A27&gt;0,listes!$D$2," ")</f>
        <v xml:space="preserve"> </v>
      </c>
      <c r="F27" s="14" t="str">
        <f>IF(A27&gt;0,listes!$E$2," ")</f>
        <v xml:space="preserve"> </v>
      </c>
      <c r="G27" s="11" t="str">
        <f>IF(A27&gt;0,listes!$F$2," ")</f>
        <v xml:space="preserve"> </v>
      </c>
      <c r="H27" s="18"/>
      <c r="I27">
        <v>1</v>
      </c>
    </row>
    <row r="28" spans="1:9" ht="30" customHeight="1" x14ac:dyDescent="0.25">
      <c r="A28" s="36"/>
      <c r="B28" s="11" t="e">
        <f>LOOKUP(A28,'MES CHATS'!$A$2:$A$30,'MES CHATS'!$B$2:$B$30)</f>
        <v>#N/A</v>
      </c>
      <c r="C28" s="12" t="e">
        <f>LOOKUP(A28,'MES CHATS'!$A$2:$A$30,'MES CHATS'!$E$2:$E$30)</f>
        <v>#N/A</v>
      </c>
      <c r="D28" s="15" t="e">
        <v>#N/A</v>
      </c>
      <c r="E28" s="13" t="str">
        <f>IF(A28&gt;0,listes!$D$2," ")</f>
        <v xml:space="preserve"> </v>
      </c>
      <c r="F28" s="14" t="str">
        <f>IF(A28&gt;0,listes!$E$2," ")</f>
        <v xml:space="preserve"> </v>
      </c>
      <c r="G28" s="11" t="str">
        <f>IF(A28&gt;0,listes!$F$2," ")</f>
        <v xml:space="preserve"> </v>
      </c>
      <c r="H28" s="18"/>
      <c r="I28">
        <v>1</v>
      </c>
    </row>
    <row r="29" spans="1:9" ht="30" customHeight="1" x14ac:dyDescent="0.25">
      <c r="A29" s="36"/>
      <c r="B29" s="11" t="e">
        <f>LOOKUP(A29,'MES CHATS'!$A$2:$A$30,'MES CHATS'!$B$2:$B$30)</f>
        <v>#N/A</v>
      </c>
      <c r="C29" s="12" t="e">
        <f>LOOKUP(A29,'MES CHATS'!$A$2:$A$30,'MES CHATS'!$E$2:$E$30)</f>
        <v>#N/A</v>
      </c>
      <c r="D29" s="15" t="e">
        <v>#N/A</v>
      </c>
      <c r="E29" s="13" t="str">
        <f>IF(A29&gt;0,listes!$D$2," ")</f>
        <v xml:space="preserve"> </v>
      </c>
      <c r="F29" s="14" t="str">
        <f>IF(A29&gt;0,listes!$E$2," ")</f>
        <v xml:space="preserve"> </v>
      </c>
      <c r="G29" s="11" t="str">
        <f>IF(A29&gt;0,listes!$F$2," ")</f>
        <v xml:space="preserve"> </v>
      </c>
      <c r="H29" s="18"/>
      <c r="I29">
        <v>1</v>
      </c>
    </row>
    <row r="30" spans="1:9" ht="30" customHeight="1" x14ac:dyDescent="0.25">
      <c r="A30" s="37"/>
      <c r="B30" s="11" t="e">
        <f>LOOKUP(A30,'MES CHATS'!$A$2:$A$30,'MES CHATS'!$B$2:$B$30)</f>
        <v>#N/A</v>
      </c>
      <c r="C30" s="12" t="e">
        <f>LOOKUP(A30,'MES CHATS'!$A$2:$A$30,'MES CHATS'!$E$2:$E$30)</f>
        <v>#N/A</v>
      </c>
      <c r="D30" s="17" t="e">
        <v>#N/A</v>
      </c>
      <c r="E30" s="13" t="str">
        <f>IF(A30&gt;0,listes!$D$2," ")</f>
        <v xml:space="preserve"> </v>
      </c>
      <c r="F30" s="14" t="str">
        <f>IF(A30&gt;0,listes!$E$2," ")</f>
        <v xml:space="preserve"> </v>
      </c>
      <c r="G30" s="11" t="str">
        <f>IF(A30&gt;0,listes!$F$2," ")</f>
        <v xml:space="preserve"> </v>
      </c>
      <c r="H30" s="21"/>
      <c r="I30">
        <v>1</v>
      </c>
    </row>
    <row r="31" spans="1:9" ht="30" customHeight="1" x14ac:dyDescent="0.25">
      <c r="A31" s="36"/>
      <c r="B31" s="11" t="e">
        <f>LOOKUP(A31,'MES CHATS'!$A$2:$A$30,'MES CHATS'!$B$2:$B$30)</f>
        <v>#N/A</v>
      </c>
      <c r="C31" s="12" t="e">
        <f>LOOKUP(A31,'MES CHATS'!$A$2:$A$30,'MES CHATS'!$E$2:$E$30)</f>
        <v>#N/A</v>
      </c>
      <c r="D31" s="15" t="e">
        <v>#N/A</v>
      </c>
      <c r="E31" s="13" t="str">
        <f>IF(A31&gt;0,listes!$D$2," ")</f>
        <v xml:space="preserve"> </v>
      </c>
      <c r="F31" s="14" t="str">
        <f>IF(A31&gt;0,listes!$E$2," ")</f>
        <v xml:space="preserve"> </v>
      </c>
      <c r="G31" s="11" t="str">
        <f>IF(A31&gt;0,listes!$F$2," ")</f>
        <v xml:space="preserve"> </v>
      </c>
      <c r="H31" s="18"/>
      <c r="I31">
        <v>1</v>
      </c>
    </row>
    <row r="32" spans="1:9" ht="30" customHeight="1" x14ac:dyDescent="0.25">
      <c r="A32" s="5"/>
      <c r="B32" s="7"/>
      <c r="C32" s="8"/>
      <c r="D32" s="8"/>
      <c r="E32" s="9"/>
      <c r="F32" s="6"/>
      <c r="G32" s="6"/>
      <c r="I32">
        <v>1</v>
      </c>
    </row>
    <row r="33" spans="1:9" ht="30" customHeight="1" x14ac:dyDescent="0.25">
      <c r="A33" s="5"/>
      <c r="B33" s="7"/>
      <c r="C33" s="10"/>
      <c r="D33" s="10"/>
      <c r="E33" s="9"/>
      <c r="F33" s="6"/>
      <c r="G33" s="6"/>
      <c r="I33">
        <v>1</v>
      </c>
    </row>
    <row r="34" spans="1:9" ht="30" customHeight="1" x14ac:dyDescent="0.25">
      <c r="A34" s="5"/>
      <c r="B34" s="7"/>
      <c r="C34" s="10"/>
      <c r="D34" s="10"/>
      <c r="E34" s="9"/>
      <c r="F34" s="6"/>
      <c r="G34" s="6"/>
      <c r="I34">
        <v>1</v>
      </c>
    </row>
    <row r="35" spans="1:9" ht="30" customHeight="1" x14ac:dyDescent="0.25">
      <c r="A35" s="5"/>
      <c r="B35" s="7"/>
      <c r="C35" s="10"/>
      <c r="D35" s="10"/>
      <c r="E35" s="9"/>
      <c r="F35" s="6"/>
      <c r="G35" s="6"/>
      <c r="I35">
        <v>1</v>
      </c>
    </row>
    <row r="36" spans="1:9" ht="30" customHeight="1" x14ac:dyDescent="0.25">
      <c r="A36" s="5"/>
      <c r="B36" s="7"/>
      <c r="C36" s="8"/>
      <c r="D36" s="8"/>
      <c r="E36" s="9"/>
      <c r="F36" s="6"/>
      <c r="G36" s="6"/>
      <c r="I36">
        <v>1</v>
      </c>
    </row>
    <row r="37" spans="1:9" ht="30" customHeight="1" x14ac:dyDescent="0.25">
      <c r="A37" s="5"/>
      <c r="B37" s="7"/>
      <c r="C37" s="8"/>
      <c r="D37" s="8"/>
      <c r="E37" s="9"/>
      <c r="F37" s="6"/>
      <c r="G37" s="6"/>
    </row>
    <row r="38" spans="1:9" ht="30" customHeight="1" x14ac:dyDescent="0.25">
      <c r="A38" s="5"/>
      <c r="B38" s="7"/>
      <c r="C38" s="8"/>
      <c r="D38" s="8"/>
      <c r="E38" s="9"/>
      <c r="F38" s="6"/>
      <c r="G38" s="6"/>
    </row>
    <row r="39" spans="1:9" ht="15" customHeight="1" x14ac:dyDescent="0.25">
      <c r="A39" s="5"/>
      <c r="E39" s="4" t="str">
        <f t="shared" ref="E39:E40" si="0">IF(A39&gt;1,$E$3," ")</f>
        <v xml:space="preserve"> </v>
      </c>
      <c r="F39" s="6" t="str">
        <f t="shared" ref="F39:F40" si="1">IF(A39&gt;1,$F$3," ")</f>
        <v xml:space="preserve"> </v>
      </c>
      <c r="G39" s="6" t="str">
        <f t="shared" ref="G39:G40" si="2">IF(A39&gt;1,$G$3," ")</f>
        <v xml:space="preserve"> </v>
      </c>
      <c r="I39">
        <f>SUM(I3:I36)</f>
        <v>34</v>
      </c>
    </row>
    <row r="40" spans="1:9" ht="15" customHeight="1" x14ac:dyDescent="0.25">
      <c r="A40" s="5"/>
      <c r="E40" s="4" t="str">
        <f t="shared" si="0"/>
        <v xml:space="preserve"> </v>
      </c>
      <c r="F40" s="6" t="str">
        <f t="shared" si="1"/>
        <v xml:space="preserve"> </v>
      </c>
      <c r="G40" s="6" t="str">
        <f t="shared" si="2"/>
        <v xml:space="preserve"> </v>
      </c>
    </row>
  </sheetData>
  <sheetProtection algorithmName="SHA-512" hashValue="1fQ6Fh5rh3VWf41EmuQA0PhXZSQ8w17UL+K21zjlXP+0rhfwCzoVbVulSR+SwEflo28Kl80EIyD//0a1UNMOxg==" saltValue="1B0yec5dfhfmhr1/PVuKLQ==" spinCount="100000" sheet="1" objects="1" scenarios="1"/>
  <autoFilter ref="A2:H39" xr:uid="{BCB92AC1-BD80-4C08-820D-B408F7812872}"/>
  <mergeCells count="1">
    <mergeCell ref="A1:H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2" fitToHeight="0" orientation="landscape" r:id="rId1"/>
  <headerFoot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A50AEC-E46D-4EDB-AF1E-229A103C8333}">
          <x14:formula1>
            <xm:f>listes!$A$2:$A$74</xm:f>
          </x14:formula1>
          <xm:sqref>D3:D38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9DE3-8C00-40D6-9A26-799CF27F13F0}">
  <sheetPr>
    <tabColor rgb="FFC00000"/>
    <pageSetUpPr fitToPage="1"/>
  </sheetPr>
  <dimension ref="A1:I40"/>
  <sheetViews>
    <sheetView workbookViewId="0">
      <pane ySplit="2" topLeftCell="A3" activePane="bottomLeft" state="frozen"/>
      <selection pane="bottomLeft" activeCell="A4" sqref="A4"/>
    </sheetView>
  </sheetViews>
  <sheetFormatPr baseColWidth="10" defaultRowHeight="15" customHeight="1" x14ac:dyDescent="0.25"/>
  <cols>
    <col min="2" max="2" width="38.28515625" customWidth="1"/>
    <col min="3" max="3" width="45.85546875" customWidth="1"/>
    <col min="4" max="4" width="26.140625" customWidth="1"/>
    <col min="5" max="5" width="21.7109375" style="4" bestFit="1" customWidth="1"/>
    <col min="6" max="6" width="41" bestFit="1" customWidth="1"/>
    <col min="7" max="7" width="26.42578125" customWidth="1"/>
    <col min="8" max="8" width="16.140625" bestFit="1" customWidth="1"/>
    <col min="9" max="9" width="11.42578125" hidden="1" customWidth="1"/>
  </cols>
  <sheetData>
    <row r="1" spans="1:9" ht="50.25" customHeight="1" x14ac:dyDescent="0.25">
      <c r="A1" s="230" t="s">
        <v>9</v>
      </c>
      <c r="B1" s="230"/>
      <c r="C1" s="230"/>
      <c r="D1" s="230"/>
      <c r="E1" s="230"/>
      <c r="F1" s="230"/>
      <c r="G1" s="230"/>
      <c r="H1" s="230"/>
    </row>
    <row r="2" spans="1:9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103</v>
      </c>
      <c r="F2" s="1" t="s">
        <v>5</v>
      </c>
      <c r="G2" s="1" t="s">
        <v>98</v>
      </c>
      <c r="H2" s="1" t="s">
        <v>6</v>
      </c>
    </row>
    <row r="3" spans="1:9" ht="30" customHeight="1" x14ac:dyDescent="0.25">
      <c r="A3" s="36"/>
      <c r="B3" s="11" t="e">
        <f>LOOKUP(A3,'MES CHATS'!$A$2:$A$30,'MES CHATS'!$B$2:$B$30)</f>
        <v>#N/A</v>
      </c>
      <c r="C3" s="12" t="e">
        <f>LOOKUP(A3,'MES CHATS'!$A$2:$A$30,'MES CHATS'!$E$2:$E$30)</f>
        <v>#N/A</v>
      </c>
      <c r="D3" s="12" t="e" cm="1">
        <f t="array" ref="D3:D31">LOOKUP(A3:A31,'MES CHATS'!A2:A30,'MES CHATS'!F2:F30)</f>
        <v>#N/A</v>
      </c>
      <c r="E3" s="13" t="str">
        <f>IF(A3&gt;0,listes!$D$2," ")</f>
        <v xml:space="preserve"> </v>
      </c>
      <c r="F3" s="14" t="str">
        <f>IF(A3&gt;0,listes!$E$2," ")</f>
        <v xml:space="preserve"> </v>
      </c>
      <c r="G3" s="11" t="str">
        <f>IF(A3&gt;0,listes!$F$2," ")</f>
        <v xml:space="preserve"> </v>
      </c>
      <c r="H3" s="3"/>
      <c r="I3">
        <v>1</v>
      </c>
    </row>
    <row r="4" spans="1:9" ht="30" customHeight="1" x14ac:dyDescent="0.25">
      <c r="A4" s="36"/>
      <c r="B4" s="11" t="e">
        <f>LOOKUP(A4,'MES CHATS'!$A$2:$A$30,'MES CHATS'!$B$2:$B$30)</f>
        <v>#N/A</v>
      </c>
      <c r="C4" s="12" t="e">
        <f>LOOKUP(A4,'MES CHATS'!$A$2:$A$30,'MES CHATS'!$E$2:$E$30)</f>
        <v>#N/A</v>
      </c>
      <c r="D4" s="12" t="e">
        <v>#N/A</v>
      </c>
      <c r="E4" s="13" t="str">
        <f>IF(A4&gt;0,listes!$D$2," ")</f>
        <v xml:space="preserve"> </v>
      </c>
      <c r="F4" s="14" t="str">
        <f>IF(A4&gt;0,listes!$E$2," ")</f>
        <v xml:space="preserve"> </v>
      </c>
      <c r="G4" s="11" t="str">
        <f>IF(A4&gt;0,listes!$F$2," ")</f>
        <v xml:space="preserve"> </v>
      </c>
      <c r="H4" s="3"/>
      <c r="I4">
        <v>1</v>
      </c>
    </row>
    <row r="5" spans="1:9" ht="30" customHeight="1" x14ac:dyDescent="0.25">
      <c r="A5" s="36"/>
      <c r="B5" s="11" t="e">
        <f>LOOKUP(A5,'MES CHATS'!$A$2:$A$30,'MES CHATS'!$B$2:$B$30)</f>
        <v>#N/A</v>
      </c>
      <c r="C5" s="12" t="e">
        <f>LOOKUP(A5,'MES CHATS'!$A$2:$A$30,'MES CHATS'!$E$2:$E$30)</f>
        <v>#N/A</v>
      </c>
      <c r="D5" s="12" t="e">
        <v>#N/A</v>
      </c>
      <c r="E5" s="13" t="str">
        <f>IF(A5&gt;0,listes!$D$2," ")</f>
        <v xml:space="preserve"> </v>
      </c>
      <c r="F5" s="14" t="str">
        <f>IF(A5&gt;0,listes!$E$2," ")</f>
        <v xml:space="preserve"> </v>
      </c>
      <c r="G5" s="11" t="str">
        <f>IF(A5&gt;0,listes!$F$2," ")</f>
        <v xml:space="preserve"> </v>
      </c>
      <c r="H5" s="3"/>
      <c r="I5">
        <v>1</v>
      </c>
    </row>
    <row r="6" spans="1:9" ht="30" customHeight="1" x14ac:dyDescent="0.25">
      <c r="A6" s="36"/>
      <c r="B6" s="11" t="e">
        <f>LOOKUP(A6,'MES CHATS'!$A$2:$A$30,'MES CHATS'!$B$2:$B$30)</f>
        <v>#N/A</v>
      </c>
      <c r="C6" s="12" t="e">
        <f>LOOKUP(A6,'MES CHATS'!$A$2:$A$30,'MES CHATS'!$E$2:$E$30)</f>
        <v>#N/A</v>
      </c>
      <c r="D6" s="12" t="e">
        <v>#N/A</v>
      </c>
      <c r="E6" s="13" t="str">
        <f>IF(A6&gt;0,listes!$D$2," ")</f>
        <v xml:space="preserve"> </v>
      </c>
      <c r="F6" s="14" t="str">
        <f>IF(A6&gt;0,listes!$E$2," ")</f>
        <v xml:space="preserve"> </v>
      </c>
      <c r="G6" s="11" t="str">
        <f>IF(A6&gt;0,listes!$F$2," ")</f>
        <v xml:space="preserve"> </v>
      </c>
      <c r="H6" s="18"/>
      <c r="I6">
        <v>1</v>
      </c>
    </row>
    <row r="7" spans="1:9" ht="30" customHeight="1" x14ac:dyDescent="0.25">
      <c r="A7" s="36"/>
      <c r="B7" s="11" t="e">
        <f>LOOKUP(A7,'MES CHATS'!$A$2:$A$30,'MES CHATS'!$B$2:$B$30)</f>
        <v>#N/A</v>
      </c>
      <c r="C7" s="12" t="e">
        <f>LOOKUP(A7,'MES CHATS'!$A$2:$A$30,'MES CHATS'!$E$2:$E$30)</f>
        <v>#N/A</v>
      </c>
      <c r="D7" s="12" t="e">
        <v>#N/A</v>
      </c>
      <c r="E7" s="13" t="str">
        <f>IF(A7&gt;0,listes!$D$2," ")</f>
        <v xml:space="preserve"> </v>
      </c>
      <c r="F7" s="14" t="str">
        <f>IF(A7&gt;0,listes!$E$2," ")</f>
        <v xml:space="preserve"> </v>
      </c>
      <c r="G7" s="11" t="str">
        <f>IF(A7&gt;0,listes!$F$2," ")</f>
        <v xml:space="preserve"> </v>
      </c>
      <c r="H7" s="18"/>
      <c r="I7">
        <v>1</v>
      </c>
    </row>
    <row r="8" spans="1:9" ht="30" customHeight="1" x14ac:dyDescent="0.25">
      <c r="A8" s="36"/>
      <c r="B8" s="11" t="e">
        <f>LOOKUP(A8,'MES CHATS'!$A$2:$A$30,'MES CHATS'!$B$2:$B$30)</f>
        <v>#N/A</v>
      </c>
      <c r="C8" s="12" t="e">
        <f>LOOKUP(A8,'MES CHATS'!$A$2:$A$30,'MES CHATS'!$E$2:$E$30)</f>
        <v>#N/A</v>
      </c>
      <c r="D8" s="12" t="e">
        <v>#N/A</v>
      </c>
      <c r="E8" s="13" t="str">
        <f>IF(A8&gt;0,listes!$D$2," ")</f>
        <v xml:space="preserve"> </v>
      </c>
      <c r="F8" s="14" t="str">
        <f>IF(A8&gt;0,listes!$E$2," ")</f>
        <v xml:space="preserve"> </v>
      </c>
      <c r="G8" s="11" t="str">
        <f>IF(A8&gt;0,listes!$F$2," ")</f>
        <v xml:space="preserve"> </v>
      </c>
      <c r="H8" s="18"/>
      <c r="I8">
        <v>1</v>
      </c>
    </row>
    <row r="9" spans="1:9" ht="30" customHeight="1" x14ac:dyDescent="0.25">
      <c r="A9" s="36"/>
      <c r="B9" s="11" t="e">
        <f>LOOKUP(A9,'MES CHATS'!$A$2:$A$30,'MES CHATS'!$B$2:$B$30)</f>
        <v>#N/A</v>
      </c>
      <c r="C9" s="12" t="e">
        <f>LOOKUP(A9,'MES CHATS'!$A$2:$A$30,'MES CHATS'!$E$2:$E$30)</f>
        <v>#N/A</v>
      </c>
      <c r="D9" s="15" t="e">
        <v>#N/A</v>
      </c>
      <c r="E9" s="13" t="str">
        <f>IF(A9&gt;0,listes!$D$2," ")</f>
        <v xml:space="preserve"> </v>
      </c>
      <c r="F9" s="14" t="str">
        <f>IF(A9&gt;0,listes!$E$2," ")</f>
        <v xml:space="preserve"> </v>
      </c>
      <c r="G9" s="11" t="str">
        <f>IF(A9&gt;0,listes!$F$2," ")</f>
        <v xml:space="preserve"> </v>
      </c>
      <c r="H9" s="20"/>
      <c r="I9">
        <v>1</v>
      </c>
    </row>
    <row r="10" spans="1:9" ht="30" customHeight="1" x14ac:dyDescent="0.25">
      <c r="A10" s="36"/>
      <c r="B10" s="11" t="e">
        <f>LOOKUP(A10,'MES CHATS'!$A$2:$A$30,'MES CHATS'!$B$2:$B$30)</f>
        <v>#N/A</v>
      </c>
      <c r="C10" s="12" t="e">
        <f>LOOKUP(A10,'MES CHATS'!$A$2:$A$30,'MES CHATS'!$E$2:$E$30)</f>
        <v>#N/A</v>
      </c>
      <c r="D10" s="2" t="e">
        <v>#N/A</v>
      </c>
      <c r="E10" s="13" t="str">
        <f>IF(A10&gt;0,listes!$D$2," ")</f>
        <v xml:space="preserve"> </v>
      </c>
      <c r="F10" s="14" t="str">
        <f>IF(A10&gt;0,listes!$E$2," ")</f>
        <v xml:space="preserve"> </v>
      </c>
      <c r="G10" s="11" t="str">
        <f>IF(A10&gt;0,listes!$F$2," ")</f>
        <v xml:space="preserve"> </v>
      </c>
      <c r="H10" s="18"/>
      <c r="I10">
        <v>1</v>
      </c>
    </row>
    <row r="11" spans="1:9" ht="30" customHeight="1" x14ac:dyDescent="0.25">
      <c r="A11" s="36"/>
      <c r="B11" s="11" t="e">
        <f>LOOKUP(A11,'MES CHATS'!$A$2:$A$30,'MES CHATS'!$B$2:$B$30)</f>
        <v>#N/A</v>
      </c>
      <c r="C11" s="12" t="e">
        <f>LOOKUP(A11,'MES CHATS'!$A$2:$A$30,'MES CHATS'!$E$2:$E$30)</f>
        <v>#N/A</v>
      </c>
      <c r="D11" s="2" t="e">
        <v>#N/A</v>
      </c>
      <c r="E11" s="13" t="str">
        <f>IF(A11&gt;0,listes!$D$2," ")</f>
        <v xml:space="preserve"> </v>
      </c>
      <c r="F11" s="14" t="str">
        <f>IF(A11&gt;0,listes!$E$2," ")</f>
        <v xml:space="preserve"> </v>
      </c>
      <c r="G11" s="11" t="str">
        <f>IF(A11&gt;0,listes!$F$2," ")</f>
        <v xml:space="preserve"> </v>
      </c>
      <c r="H11" s="18"/>
      <c r="I11">
        <v>1</v>
      </c>
    </row>
    <row r="12" spans="1:9" ht="30" customHeight="1" x14ac:dyDescent="0.25">
      <c r="A12" s="36"/>
      <c r="B12" s="11" t="e">
        <f>LOOKUP(A12,'MES CHATS'!$A$2:$A$30,'MES CHATS'!$B$2:$B$30)</f>
        <v>#N/A</v>
      </c>
      <c r="C12" s="12" t="e">
        <f>LOOKUP(A12,'MES CHATS'!$A$2:$A$30,'MES CHATS'!$E$2:$E$30)</f>
        <v>#N/A</v>
      </c>
      <c r="D12" s="15" t="e">
        <v>#N/A</v>
      </c>
      <c r="E12" s="13" t="str">
        <f>IF(A12&gt;0,listes!$D$2," ")</f>
        <v xml:space="preserve"> </v>
      </c>
      <c r="F12" s="14" t="str">
        <f>IF(A12&gt;0,listes!$E$2," ")</f>
        <v xml:space="preserve"> </v>
      </c>
      <c r="G12" s="11" t="str">
        <f>IF(A12&gt;0,listes!$F$2," ")</f>
        <v xml:space="preserve"> </v>
      </c>
      <c r="H12" s="18"/>
      <c r="I12">
        <v>1</v>
      </c>
    </row>
    <row r="13" spans="1:9" ht="30" customHeight="1" x14ac:dyDescent="0.25">
      <c r="A13" s="36"/>
      <c r="B13" s="11" t="e">
        <f>LOOKUP(A13,'MES CHATS'!$A$2:$A$30,'MES CHATS'!$B$2:$B$30)</f>
        <v>#N/A</v>
      </c>
      <c r="C13" s="12" t="e">
        <f>LOOKUP(A13,'MES CHATS'!$A$2:$A$30,'MES CHATS'!$E$2:$E$30)</f>
        <v>#N/A</v>
      </c>
      <c r="D13" s="2" t="e">
        <v>#N/A</v>
      </c>
      <c r="E13" s="13" t="str">
        <f>IF(A13&gt;0,listes!$D$2," ")</f>
        <v xml:space="preserve"> </v>
      </c>
      <c r="F13" s="14" t="str">
        <f>IF(A13&gt;0,listes!$E$2," ")</f>
        <v xml:space="preserve"> </v>
      </c>
      <c r="G13" s="11" t="str">
        <f>IF(A13&gt;0,listes!$F$2," ")</f>
        <v xml:space="preserve"> </v>
      </c>
      <c r="H13" s="18"/>
      <c r="I13">
        <v>1</v>
      </c>
    </row>
    <row r="14" spans="1:9" ht="30" customHeight="1" x14ac:dyDescent="0.25">
      <c r="A14" s="36"/>
      <c r="B14" s="11" t="e">
        <f>LOOKUP(A14,'MES CHATS'!$A$2:$A$30,'MES CHATS'!$B$2:$B$30)</f>
        <v>#N/A</v>
      </c>
      <c r="C14" s="12" t="e">
        <f>LOOKUP(A14,'MES CHATS'!$A$2:$A$30,'MES CHATS'!$E$2:$E$30)</f>
        <v>#N/A</v>
      </c>
      <c r="D14" s="2" t="e">
        <v>#N/A</v>
      </c>
      <c r="E14" s="13" t="str">
        <f>IF(A14&gt;0,listes!$D$2," ")</f>
        <v xml:space="preserve"> </v>
      </c>
      <c r="F14" s="14" t="str">
        <f>IF(A14&gt;0,listes!$E$2," ")</f>
        <v xml:space="preserve"> </v>
      </c>
      <c r="G14" s="11" t="str">
        <f>IF(A14&gt;0,listes!$F$2," ")</f>
        <v xml:space="preserve"> </v>
      </c>
      <c r="H14" s="20"/>
      <c r="I14">
        <v>1</v>
      </c>
    </row>
    <row r="15" spans="1:9" ht="30" customHeight="1" x14ac:dyDescent="0.25">
      <c r="A15" s="36"/>
      <c r="B15" s="11" t="e">
        <f>LOOKUP(A15,'MES CHATS'!$A$2:$A$30,'MES CHATS'!$B$2:$B$30)</f>
        <v>#N/A</v>
      </c>
      <c r="C15" s="12" t="e">
        <f>LOOKUP(A15,'MES CHATS'!$A$2:$A$30,'MES CHATS'!$E$2:$E$30)</f>
        <v>#N/A</v>
      </c>
      <c r="D15" s="15" t="e">
        <v>#N/A</v>
      </c>
      <c r="E15" s="13" t="str">
        <f>IF(A15&gt;0,listes!$D$2," ")</f>
        <v xml:space="preserve"> </v>
      </c>
      <c r="F15" s="14" t="str">
        <f>IF(A15&gt;0,listes!$E$2," ")</f>
        <v xml:space="preserve"> </v>
      </c>
      <c r="G15" s="11" t="str">
        <f>IF(A15&gt;0,listes!$F$2," ")</f>
        <v xml:space="preserve"> </v>
      </c>
      <c r="H15" s="18"/>
      <c r="I15">
        <v>1</v>
      </c>
    </row>
    <row r="16" spans="1:9" ht="30" customHeight="1" x14ac:dyDescent="0.25">
      <c r="A16" s="36"/>
      <c r="B16" s="11" t="e">
        <f>LOOKUP(A16,'MES CHATS'!$A$2:$A$30,'MES CHATS'!$B$2:$B$30)</f>
        <v>#N/A</v>
      </c>
      <c r="C16" s="12" t="e">
        <f>LOOKUP(A16,'MES CHATS'!$A$2:$A$30,'MES CHATS'!$E$2:$E$30)</f>
        <v>#N/A</v>
      </c>
      <c r="D16" s="12" t="e">
        <v>#N/A</v>
      </c>
      <c r="E16" s="13" t="str">
        <f>IF(A16&gt;0,listes!$D$2," ")</f>
        <v xml:space="preserve"> </v>
      </c>
      <c r="F16" s="14" t="str">
        <f>IF(A16&gt;0,listes!$E$2," ")</f>
        <v xml:space="preserve"> </v>
      </c>
      <c r="G16" s="11" t="str">
        <f>IF(A16&gt;0,listes!$F$2," ")</f>
        <v xml:space="preserve"> </v>
      </c>
      <c r="H16" s="18"/>
      <c r="I16">
        <v>1</v>
      </c>
    </row>
    <row r="17" spans="1:9" ht="30" customHeight="1" x14ac:dyDescent="0.25">
      <c r="A17" s="36"/>
      <c r="B17" s="11" t="e">
        <f>LOOKUP(A17,'MES CHATS'!$A$2:$A$30,'MES CHATS'!$B$2:$B$30)</f>
        <v>#N/A</v>
      </c>
      <c r="C17" s="12" t="e">
        <f>LOOKUP(A17,'MES CHATS'!$A$2:$A$30,'MES CHATS'!$E$2:$E$30)</f>
        <v>#N/A</v>
      </c>
      <c r="D17" s="15" t="e">
        <v>#N/A</v>
      </c>
      <c r="E17" s="13" t="str">
        <f>IF(A17&gt;0,listes!$D$2," ")</f>
        <v xml:space="preserve"> </v>
      </c>
      <c r="F17" s="14" t="str">
        <f>IF(A17&gt;0,listes!$E$2," ")</f>
        <v xml:space="preserve"> </v>
      </c>
      <c r="G17" s="11" t="str">
        <f>IF(A17&gt;0,listes!$F$2," ")</f>
        <v xml:space="preserve"> </v>
      </c>
      <c r="H17" s="18"/>
      <c r="I17">
        <v>1</v>
      </c>
    </row>
    <row r="18" spans="1:9" ht="30" customHeight="1" x14ac:dyDescent="0.25">
      <c r="A18" s="36"/>
      <c r="B18" s="11" t="e">
        <f>LOOKUP(A18,'MES CHATS'!$A$2:$A$30,'MES CHATS'!$B$2:$B$30)</f>
        <v>#N/A</v>
      </c>
      <c r="C18" s="12" t="e">
        <f>LOOKUP(A18,'MES CHATS'!$A$2:$A$30,'MES CHATS'!$E$2:$E$30)</f>
        <v>#N/A</v>
      </c>
      <c r="D18" s="15" t="e">
        <v>#N/A</v>
      </c>
      <c r="E18" s="13" t="str">
        <f>IF(A18&gt;0,listes!$D$2," ")</f>
        <v xml:space="preserve"> </v>
      </c>
      <c r="F18" s="14" t="str">
        <f>IF(A18&gt;0,listes!$E$2," ")</f>
        <v xml:space="preserve"> </v>
      </c>
      <c r="G18" s="11" t="str">
        <f>IF(A18&gt;0,listes!$F$2," ")</f>
        <v xml:space="preserve"> </v>
      </c>
      <c r="H18" s="18"/>
      <c r="I18">
        <v>1</v>
      </c>
    </row>
    <row r="19" spans="1:9" ht="30" customHeight="1" x14ac:dyDescent="0.25">
      <c r="A19" s="36"/>
      <c r="B19" s="11" t="e">
        <f>LOOKUP(A19,'MES CHATS'!$A$2:$A$30,'MES CHATS'!$B$2:$B$30)</f>
        <v>#N/A</v>
      </c>
      <c r="C19" s="12" t="e">
        <f>LOOKUP(A19,'MES CHATS'!$A$2:$A$30,'MES CHATS'!$E$2:$E$30)</f>
        <v>#N/A</v>
      </c>
      <c r="D19" s="15" t="e">
        <v>#N/A</v>
      </c>
      <c r="E19" s="13" t="str">
        <f>IF(A19&gt;0,listes!$D$2," ")</f>
        <v xml:space="preserve"> </v>
      </c>
      <c r="F19" s="14" t="str">
        <f>IF(A19&gt;0,listes!$E$2," ")</f>
        <v xml:space="preserve"> </v>
      </c>
      <c r="G19" s="11" t="str">
        <f>IF(A19&gt;0,listes!$F$2," ")</f>
        <v xml:space="preserve"> </v>
      </c>
      <c r="H19" s="18"/>
      <c r="I19">
        <v>1</v>
      </c>
    </row>
    <row r="20" spans="1:9" ht="30" customHeight="1" x14ac:dyDescent="0.25">
      <c r="A20" s="36"/>
      <c r="B20" s="11" t="e">
        <f>LOOKUP(A20,'MES CHATS'!$A$2:$A$30,'MES CHATS'!$B$2:$B$30)</f>
        <v>#N/A</v>
      </c>
      <c r="C20" s="12" t="e">
        <f>LOOKUP(A20,'MES CHATS'!$A$2:$A$30,'MES CHATS'!$E$2:$E$30)</f>
        <v>#N/A</v>
      </c>
      <c r="D20" s="15" t="e">
        <v>#N/A</v>
      </c>
      <c r="E20" s="13" t="str">
        <f>IF(A20&gt;0,listes!$D$2," ")</f>
        <v xml:space="preserve"> </v>
      </c>
      <c r="F20" s="14" t="str">
        <f>IF(A20&gt;0,listes!$E$2," ")</f>
        <v xml:space="preserve"> </v>
      </c>
      <c r="G20" s="11" t="str">
        <f>IF(A20&gt;0,listes!$F$2," ")</f>
        <v xml:space="preserve"> </v>
      </c>
      <c r="H20" s="18"/>
      <c r="I20">
        <v>1</v>
      </c>
    </row>
    <row r="21" spans="1:9" ht="30" customHeight="1" x14ac:dyDescent="0.25">
      <c r="A21" s="36"/>
      <c r="B21" s="11" t="e">
        <f>LOOKUP(A21,'MES CHATS'!$A$2:$A$30,'MES CHATS'!$B$2:$B$30)</f>
        <v>#N/A</v>
      </c>
      <c r="C21" s="12" t="e">
        <f>LOOKUP(A21,'MES CHATS'!$A$2:$A$30,'MES CHATS'!$E$2:$E$30)</f>
        <v>#N/A</v>
      </c>
      <c r="D21" s="15" t="e">
        <v>#N/A</v>
      </c>
      <c r="E21" s="13" t="str">
        <f>IF(A21&gt;0,listes!$D$2," ")</f>
        <v xml:space="preserve"> </v>
      </c>
      <c r="F21" s="14" t="str">
        <f>IF(A21&gt;0,listes!$E$2," ")</f>
        <v xml:space="preserve"> </v>
      </c>
      <c r="G21" s="11" t="str">
        <f>IF(A21&gt;0,listes!$F$2," ")</f>
        <v xml:space="preserve"> </v>
      </c>
      <c r="H21" s="18"/>
      <c r="I21">
        <v>1</v>
      </c>
    </row>
    <row r="22" spans="1:9" ht="30" customHeight="1" x14ac:dyDescent="0.25">
      <c r="A22" s="36"/>
      <c r="B22" s="11" t="e">
        <f>LOOKUP(A22,'MES CHATS'!$A$2:$A$30,'MES CHATS'!$B$2:$B$30)</f>
        <v>#N/A</v>
      </c>
      <c r="C22" s="12" t="e">
        <f>LOOKUP(A22,'MES CHATS'!$A$2:$A$30,'MES CHATS'!$E$2:$E$30)</f>
        <v>#N/A</v>
      </c>
      <c r="D22" s="15" t="e">
        <v>#N/A</v>
      </c>
      <c r="E22" s="13" t="str">
        <f>IF(A22&gt;0,listes!$D$2," ")</f>
        <v xml:space="preserve"> </v>
      </c>
      <c r="F22" s="14" t="str">
        <f>IF(A22&gt;0,listes!$E$2," ")</f>
        <v xml:space="preserve"> </v>
      </c>
      <c r="G22" s="11" t="str">
        <f>IF(A22&gt;0,listes!$F$2," ")</f>
        <v xml:space="preserve"> </v>
      </c>
      <c r="H22" s="18"/>
      <c r="I22">
        <v>1</v>
      </c>
    </row>
    <row r="23" spans="1:9" ht="30" customHeight="1" x14ac:dyDescent="0.25">
      <c r="A23" s="36"/>
      <c r="B23" s="11" t="e">
        <f>LOOKUP(A23,'MES CHATS'!$A$2:$A$30,'MES CHATS'!$B$2:$B$30)</f>
        <v>#N/A</v>
      </c>
      <c r="C23" s="12" t="e">
        <f>LOOKUP(A23,'MES CHATS'!$A$2:$A$30,'MES CHATS'!$E$2:$E$30)</f>
        <v>#N/A</v>
      </c>
      <c r="D23" s="15" t="e">
        <v>#N/A</v>
      </c>
      <c r="E23" s="13" t="str">
        <f>IF(A23&gt;0,listes!$D$2," ")</f>
        <v xml:space="preserve"> </v>
      </c>
      <c r="F23" s="14" t="str">
        <f>IF(A23&gt;0,listes!$E$2," ")</f>
        <v xml:space="preserve"> </v>
      </c>
      <c r="G23" s="11" t="str">
        <f>IF(A23&gt;0,listes!$F$2," ")</f>
        <v xml:space="preserve"> </v>
      </c>
      <c r="H23" s="18"/>
      <c r="I23">
        <v>1</v>
      </c>
    </row>
    <row r="24" spans="1:9" ht="30" customHeight="1" x14ac:dyDescent="0.25">
      <c r="A24" s="36"/>
      <c r="B24" s="11" t="e">
        <f>LOOKUP(A24,'MES CHATS'!$A$2:$A$30,'MES CHATS'!$B$2:$B$30)</f>
        <v>#N/A</v>
      </c>
      <c r="C24" s="12" t="e">
        <f>LOOKUP(A24,'MES CHATS'!$A$2:$A$30,'MES CHATS'!$E$2:$E$30)</f>
        <v>#N/A</v>
      </c>
      <c r="D24" s="15" t="e">
        <v>#N/A</v>
      </c>
      <c r="E24" s="13" t="str">
        <f>IF(A24&gt;0,listes!$D$2," ")</f>
        <v xml:space="preserve"> </v>
      </c>
      <c r="F24" s="14" t="str">
        <f>IF(A24&gt;0,listes!$E$2," ")</f>
        <v xml:space="preserve"> </v>
      </c>
      <c r="G24" s="11" t="str">
        <f>IF(A24&gt;0,listes!$F$2," ")</f>
        <v xml:space="preserve"> </v>
      </c>
      <c r="H24" s="18"/>
      <c r="I24">
        <v>1</v>
      </c>
    </row>
    <row r="25" spans="1:9" ht="30" customHeight="1" x14ac:dyDescent="0.25">
      <c r="A25" s="36"/>
      <c r="B25" s="11" t="e">
        <f>LOOKUP(A25,'MES CHATS'!$A$2:$A$30,'MES CHATS'!$B$2:$B$30)</f>
        <v>#N/A</v>
      </c>
      <c r="C25" s="12" t="e">
        <f>LOOKUP(A25,'MES CHATS'!$A$2:$A$30,'MES CHATS'!$E$2:$E$30)</f>
        <v>#N/A</v>
      </c>
      <c r="D25" s="12" t="e">
        <v>#N/A</v>
      </c>
      <c r="E25" s="13" t="str">
        <f>IF(A25&gt;0,listes!$D$2," ")</f>
        <v xml:space="preserve"> </v>
      </c>
      <c r="F25" s="14" t="str">
        <f>IF(A25&gt;0,listes!$E$2," ")</f>
        <v xml:space="preserve"> </v>
      </c>
      <c r="G25" s="11" t="str">
        <f>IF(A25&gt;0,listes!$F$2," ")</f>
        <v xml:space="preserve"> </v>
      </c>
      <c r="H25" s="18"/>
      <c r="I25">
        <v>1</v>
      </c>
    </row>
    <row r="26" spans="1:9" ht="30" customHeight="1" x14ac:dyDescent="0.25">
      <c r="A26" s="36"/>
      <c r="B26" s="11" t="e">
        <f>LOOKUP(A26,'MES CHATS'!$A$2:$A$30,'MES CHATS'!$B$2:$B$30)</f>
        <v>#N/A</v>
      </c>
      <c r="C26" s="12" t="e">
        <f>LOOKUP(A26,'MES CHATS'!$A$2:$A$30,'MES CHATS'!$E$2:$E$30)</f>
        <v>#N/A</v>
      </c>
      <c r="D26" s="16" t="e">
        <v>#N/A</v>
      </c>
      <c r="E26" s="13" t="str">
        <f>IF(A26&gt;0,listes!$D$2," ")</f>
        <v xml:space="preserve"> </v>
      </c>
      <c r="F26" s="14" t="str">
        <f>IF(A26&gt;0,listes!$E$2," ")</f>
        <v xml:space="preserve"> </v>
      </c>
      <c r="G26" s="11" t="str">
        <f>IF(A26&gt;0,listes!$F$2," ")</f>
        <v xml:space="preserve"> </v>
      </c>
      <c r="H26" s="18"/>
      <c r="I26">
        <v>1</v>
      </c>
    </row>
    <row r="27" spans="1:9" ht="30" customHeight="1" x14ac:dyDescent="0.25">
      <c r="A27" s="36"/>
      <c r="B27" s="11" t="e">
        <f>LOOKUP(A27,'MES CHATS'!$A$2:$A$30,'MES CHATS'!$B$2:$B$30)</f>
        <v>#N/A</v>
      </c>
      <c r="C27" s="12" t="e">
        <f>LOOKUP(A27,'MES CHATS'!$A$2:$A$30,'MES CHATS'!$E$2:$E$30)</f>
        <v>#N/A</v>
      </c>
      <c r="D27" s="2" t="e">
        <v>#N/A</v>
      </c>
      <c r="E27" s="13" t="str">
        <f>IF(A27&gt;0,listes!$D$2," ")</f>
        <v xml:space="preserve"> </v>
      </c>
      <c r="F27" s="14" t="str">
        <f>IF(A27&gt;0,listes!$E$2," ")</f>
        <v xml:space="preserve"> </v>
      </c>
      <c r="G27" s="11" t="str">
        <f>IF(A27&gt;0,listes!$F$2," ")</f>
        <v xml:space="preserve"> </v>
      </c>
      <c r="H27" s="18"/>
      <c r="I27">
        <v>1</v>
      </c>
    </row>
    <row r="28" spans="1:9" ht="30" customHeight="1" x14ac:dyDescent="0.25">
      <c r="A28" s="36"/>
      <c r="B28" s="11" t="e">
        <f>LOOKUP(A28,'MES CHATS'!$A$2:$A$30,'MES CHATS'!$B$2:$B$30)</f>
        <v>#N/A</v>
      </c>
      <c r="C28" s="12" t="e">
        <f>LOOKUP(A28,'MES CHATS'!$A$2:$A$30,'MES CHATS'!$E$2:$E$30)</f>
        <v>#N/A</v>
      </c>
      <c r="D28" s="15" t="e">
        <v>#N/A</v>
      </c>
      <c r="E28" s="13" t="str">
        <f>IF(A28&gt;0,listes!$D$2," ")</f>
        <v xml:space="preserve"> </v>
      </c>
      <c r="F28" s="14" t="str">
        <f>IF(A28&gt;0,listes!$E$2," ")</f>
        <v xml:space="preserve"> </v>
      </c>
      <c r="G28" s="11" t="str">
        <f>IF(A28&gt;0,listes!$F$2," ")</f>
        <v xml:space="preserve"> </v>
      </c>
      <c r="H28" s="18"/>
      <c r="I28">
        <v>1</v>
      </c>
    </row>
    <row r="29" spans="1:9" ht="30" customHeight="1" x14ac:dyDescent="0.25">
      <c r="A29" s="36"/>
      <c r="B29" s="11" t="e">
        <f>LOOKUP(A29,'MES CHATS'!$A$2:$A$30,'MES CHATS'!$B$2:$B$30)</f>
        <v>#N/A</v>
      </c>
      <c r="C29" s="12" t="e">
        <f>LOOKUP(A29,'MES CHATS'!$A$2:$A$30,'MES CHATS'!$E$2:$E$30)</f>
        <v>#N/A</v>
      </c>
      <c r="D29" s="15" t="e">
        <v>#N/A</v>
      </c>
      <c r="E29" s="13" t="str">
        <f>IF(A29&gt;0,listes!$D$2," ")</f>
        <v xml:space="preserve"> </v>
      </c>
      <c r="F29" s="14" t="str">
        <f>IF(A29&gt;0,listes!$E$2," ")</f>
        <v xml:space="preserve"> </v>
      </c>
      <c r="G29" s="11" t="str">
        <f>IF(A29&gt;0,listes!$F$2," ")</f>
        <v xml:space="preserve"> </v>
      </c>
      <c r="H29" s="18"/>
      <c r="I29">
        <v>1</v>
      </c>
    </row>
    <row r="30" spans="1:9" ht="30" customHeight="1" x14ac:dyDescent="0.25">
      <c r="A30" s="37"/>
      <c r="B30" s="11" t="e">
        <f>LOOKUP(A30,'MES CHATS'!$A$2:$A$30,'MES CHATS'!$B$2:$B$30)</f>
        <v>#N/A</v>
      </c>
      <c r="C30" s="12" t="e">
        <f>LOOKUP(A30,'MES CHATS'!$A$2:$A$30,'MES CHATS'!$E$2:$E$30)</f>
        <v>#N/A</v>
      </c>
      <c r="D30" s="17" t="e">
        <v>#N/A</v>
      </c>
      <c r="E30" s="13" t="str">
        <f>IF(A30&gt;0,listes!$D$2," ")</f>
        <v xml:space="preserve"> </v>
      </c>
      <c r="F30" s="14" t="str">
        <f>IF(A30&gt;0,listes!$E$2," ")</f>
        <v xml:space="preserve"> </v>
      </c>
      <c r="G30" s="11" t="str">
        <f>IF(A30&gt;0,listes!$F$2," ")</f>
        <v xml:space="preserve"> </v>
      </c>
      <c r="H30" s="21"/>
      <c r="I30">
        <v>1</v>
      </c>
    </row>
    <row r="31" spans="1:9" ht="30" customHeight="1" x14ac:dyDescent="0.25">
      <c r="A31" s="36"/>
      <c r="B31" s="11" t="e">
        <f>LOOKUP(A31,'MES CHATS'!$A$2:$A$30,'MES CHATS'!$B$2:$B$30)</f>
        <v>#N/A</v>
      </c>
      <c r="C31" s="12" t="e">
        <f>LOOKUP(A31,'MES CHATS'!$A$2:$A$30,'MES CHATS'!$E$2:$E$30)</f>
        <v>#N/A</v>
      </c>
      <c r="D31" s="15" t="e">
        <v>#N/A</v>
      </c>
      <c r="E31" s="13" t="str">
        <f>IF(A31&gt;0,listes!$D$2," ")</f>
        <v xml:space="preserve"> </v>
      </c>
      <c r="F31" s="14" t="str">
        <f>IF(A31&gt;0,listes!$E$2," ")</f>
        <v xml:space="preserve"> </v>
      </c>
      <c r="G31" s="11" t="str">
        <f>IF(A31&gt;0,listes!$F$2," ")</f>
        <v xml:space="preserve"> </v>
      </c>
      <c r="H31" s="18"/>
      <c r="I31">
        <v>1</v>
      </c>
    </row>
    <row r="32" spans="1:9" ht="30" customHeight="1" x14ac:dyDescent="0.25">
      <c r="A32" s="5"/>
      <c r="B32" s="7"/>
      <c r="C32" s="8"/>
      <c r="D32" s="8"/>
      <c r="E32" s="9"/>
      <c r="F32" s="6"/>
      <c r="G32" s="6"/>
      <c r="I32">
        <v>1</v>
      </c>
    </row>
    <row r="33" spans="1:9" ht="30" customHeight="1" x14ac:dyDescent="0.25">
      <c r="A33" s="5"/>
      <c r="B33" s="7"/>
      <c r="C33" s="10"/>
      <c r="D33" s="10"/>
      <c r="E33" s="9"/>
      <c r="F33" s="6"/>
      <c r="G33" s="6"/>
      <c r="I33">
        <v>1</v>
      </c>
    </row>
    <row r="34" spans="1:9" ht="30" customHeight="1" x14ac:dyDescent="0.25">
      <c r="A34" s="5"/>
      <c r="B34" s="7"/>
      <c r="C34" s="10"/>
      <c r="D34" s="10"/>
      <c r="E34" s="9"/>
      <c r="F34" s="6"/>
      <c r="G34" s="6"/>
      <c r="I34">
        <v>1</v>
      </c>
    </row>
    <row r="35" spans="1:9" ht="30" customHeight="1" x14ac:dyDescent="0.25">
      <c r="A35" s="5"/>
      <c r="B35" s="7"/>
      <c r="C35" s="10"/>
      <c r="D35" s="10"/>
      <c r="E35" s="9"/>
      <c r="F35" s="6"/>
      <c r="G35" s="6"/>
      <c r="I35">
        <v>1</v>
      </c>
    </row>
    <row r="36" spans="1:9" ht="30" customHeight="1" x14ac:dyDescent="0.25">
      <c r="A36" s="5"/>
      <c r="B36" s="7"/>
      <c r="C36" s="8"/>
      <c r="D36" s="8"/>
      <c r="E36" s="9"/>
      <c r="F36" s="6"/>
      <c r="G36" s="6"/>
      <c r="I36">
        <v>1</v>
      </c>
    </row>
    <row r="37" spans="1:9" ht="30" customHeight="1" x14ac:dyDescent="0.25">
      <c r="A37" s="5"/>
      <c r="B37" s="7"/>
      <c r="C37" s="8"/>
      <c r="D37" s="8"/>
      <c r="E37" s="9"/>
      <c r="F37" s="6"/>
      <c r="G37" s="6"/>
    </row>
    <row r="38" spans="1:9" ht="30" customHeight="1" x14ac:dyDescent="0.25">
      <c r="A38" s="5"/>
      <c r="B38" s="7"/>
      <c r="C38" s="8"/>
      <c r="D38" s="8"/>
      <c r="E38" s="9"/>
      <c r="F38" s="6"/>
      <c r="G38" s="6"/>
    </row>
    <row r="39" spans="1:9" ht="15" customHeight="1" x14ac:dyDescent="0.25">
      <c r="A39" s="5"/>
      <c r="E39" s="4" t="str">
        <f t="shared" ref="E39:E40" si="0">IF(A39&gt;1,$E$3," ")</f>
        <v xml:space="preserve"> </v>
      </c>
      <c r="F39" s="6" t="str">
        <f t="shared" ref="F39:F40" si="1">IF(A39&gt;1,$F$3," ")</f>
        <v xml:space="preserve"> </v>
      </c>
      <c r="G39" s="6" t="str">
        <f t="shared" ref="G39:G40" si="2">IF(A39&gt;1,$G$3," ")</f>
        <v xml:space="preserve"> </v>
      </c>
      <c r="I39">
        <f>SUM(I3:I36)</f>
        <v>34</v>
      </c>
    </row>
    <row r="40" spans="1:9" ht="15" customHeight="1" x14ac:dyDescent="0.25">
      <c r="A40" s="5"/>
      <c r="E40" s="4" t="str">
        <f t="shared" si="0"/>
        <v xml:space="preserve"> </v>
      </c>
      <c r="F40" s="6" t="str">
        <f t="shared" si="1"/>
        <v xml:space="preserve"> </v>
      </c>
      <c r="G40" s="6" t="str">
        <f t="shared" si="2"/>
        <v xml:space="preserve"> </v>
      </c>
    </row>
  </sheetData>
  <sheetProtection algorithmName="SHA-512" hashValue="+HiMBStWl1GN2gr7lK59UYIBe6jUZefBwXWQrgD0aCsJ9qarJWrpK/MF2owcMkQ9Q8WoxCyuDHL8l9iQrfC8QQ==" saltValue="/ii2cn5xHI4funVUchuphQ==" spinCount="100000" sheet="1" objects="1" scenarios="1"/>
  <autoFilter ref="A2:H39" xr:uid="{BCB92AC1-BD80-4C08-820D-B408F7812872}"/>
  <mergeCells count="1">
    <mergeCell ref="A1:H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2" fitToHeight="0" orientation="landscape" r:id="rId1"/>
  <headerFoot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E639FE-8E01-4A54-A88E-2DF2D87A8B1E}">
          <x14:formula1>
            <xm:f>listes!$A$2:$A$74</xm:f>
          </x14:formula1>
          <xm:sqref>D3:D38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8A88-1D9C-49D6-ACC8-884E65363055}">
  <sheetPr>
    <tabColor rgb="FFCC0099"/>
    <pageSetUpPr fitToPage="1"/>
  </sheetPr>
  <dimension ref="A1:I40"/>
  <sheetViews>
    <sheetView workbookViewId="0">
      <pane ySplit="2" topLeftCell="A3" activePane="bottomLeft" state="frozen"/>
      <selection pane="bottomLeft" activeCell="A4" sqref="A4"/>
    </sheetView>
  </sheetViews>
  <sheetFormatPr baseColWidth="10" defaultRowHeight="15" customHeight="1" x14ac:dyDescent="0.25"/>
  <cols>
    <col min="2" max="2" width="38.28515625" customWidth="1"/>
    <col min="3" max="3" width="45.85546875" customWidth="1"/>
    <col min="4" max="4" width="26.140625" customWidth="1"/>
    <col min="5" max="5" width="21.7109375" style="4" bestFit="1" customWidth="1"/>
    <col min="6" max="6" width="41" bestFit="1" customWidth="1"/>
    <col min="7" max="7" width="26.42578125" customWidth="1"/>
    <col min="8" max="8" width="16.140625" bestFit="1" customWidth="1"/>
    <col min="9" max="9" width="11.42578125" hidden="1" customWidth="1"/>
  </cols>
  <sheetData>
    <row r="1" spans="1:9" ht="50.25" customHeight="1" x14ac:dyDescent="0.25">
      <c r="A1" s="230" t="s">
        <v>8</v>
      </c>
      <c r="B1" s="230"/>
      <c r="C1" s="230"/>
      <c r="D1" s="230"/>
      <c r="E1" s="230"/>
      <c r="F1" s="230"/>
      <c r="G1" s="230"/>
      <c r="H1" s="230"/>
    </row>
    <row r="2" spans="1:9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103</v>
      </c>
      <c r="F2" s="1" t="s">
        <v>5</v>
      </c>
      <c r="G2" s="1" t="s">
        <v>98</v>
      </c>
      <c r="H2" s="1" t="s">
        <v>6</v>
      </c>
    </row>
    <row r="3" spans="1:9" ht="30" customHeight="1" x14ac:dyDescent="0.25">
      <c r="A3" s="36"/>
      <c r="B3" s="11" t="e">
        <f>LOOKUP(A3,'MES CHATS'!$A$2:$A$30,'MES CHATS'!$B$2:$B$30)</f>
        <v>#N/A</v>
      </c>
      <c r="C3" s="12" t="e">
        <f>LOOKUP(A3,'MES CHATS'!$A$2:$A$30,'MES CHATS'!$E$2:$E$30)</f>
        <v>#N/A</v>
      </c>
      <c r="D3" s="12" t="e" cm="1">
        <f t="array" ref="D3:D31">LOOKUP(A3:A31,'MES CHATS'!A2:A30,'MES CHATS'!F2:F30)</f>
        <v>#N/A</v>
      </c>
      <c r="E3" s="13" t="str">
        <f>IF(A3&gt;0,listes!$D$2," ")</f>
        <v xml:space="preserve"> </v>
      </c>
      <c r="F3" s="14" t="str">
        <f>IF(A3&gt;0,listes!$E$2," ")</f>
        <v xml:space="preserve"> </v>
      </c>
      <c r="G3" s="11" t="str">
        <f>IF(A3&gt;0,listes!$F$2," ")</f>
        <v xml:space="preserve"> </v>
      </c>
      <c r="H3" s="3"/>
      <c r="I3">
        <v>1</v>
      </c>
    </row>
    <row r="4" spans="1:9" ht="30" customHeight="1" x14ac:dyDescent="0.25">
      <c r="A4" s="36"/>
      <c r="B4" s="11" t="e">
        <f>LOOKUP(A4,'MES CHATS'!$A$2:$A$30,'MES CHATS'!$B$2:$B$30)</f>
        <v>#N/A</v>
      </c>
      <c r="C4" s="12" t="e">
        <f>LOOKUP(A4,'MES CHATS'!$A$2:$A$30,'MES CHATS'!$E$2:$E$30)</f>
        <v>#N/A</v>
      </c>
      <c r="D4" s="12" t="e">
        <v>#N/A</v>
      </c>
      <c r="E4" s="13" t="str">
        <f>IF(A4&gt;0,listes!$D$2," ")</f>
        <v xml:space="preserve"> </v>
      </c>
      <c r="F4" s="14" t="str">
        <f>IF(A4&gt;0,listes!$E$2," ")</f>
        <v xml:space="preserve"> </v>
      </c>
      <c r="G4" s="11" t="str">
        <f>IF(A4&gt;0,listes!$F$2," ")</f>
        <v xml:space="preserve"> </v>
      </c>
      <c r="H4" s="3"/>
      <c r="I4">
        <v>1</v>
      </c>
    </row>
    <row r="5" spans="1:9" ht="30" customHeight="1" x14ac:dyDescent="0.25">
      <c r="A5" s="36"/>
      <c r="B5" s="11" t="e">
        <f>LOOKUP(A5,'MES CHATS'!$A$2:$A$30,'MES CHATS'!$B$2:$B$30)</f>
        <v>#N/A</v>
      </c>
      <c r="C5" s="12" t="e">
        <f>LOOKUP(A5,'MES CHATS'!$A$2:$A$30,'MES CHATS'!$E$2:$E$30)</f>
        <v>#N/A</v>
      </c>
      <c r="D5" s="12" t="e">
        <v>#N/A</v>
      </c>
      <c r="E5" s="13" t="str">
        <f>IF(A5&gt;0,listes!$D$2," ")</f>
        <v xml:space="preserve"> </v>
      </c>
      <c r="F5" s="14" t="str">
        <f>IF(A5&gt;0,listes!$E$2," ")</f>
        <v xml:space="preserve"> </v>
      </c>
      <c r="G5" s="11" t="str">
        <f>IF(A5&gt;0,listes!$F$2," ")</f>
        <v xml:space="preserve"> </v>
      </c>
      <c r="H5" s="3"/>
      <c r="I5">
        <v>1</v>
      </c>
    </row>
    <row r="6" spans="1:9" ht="30" customHeight="1" x14ac:dyDescent="0.25">
      <c r="A6" s="36"/>
      <c r="B6" s="11" t="e">
        <f>LOOKUP(A6,'MES CHATS'!$A$2:$A$30,'MES CHATS'!$B$2:$B$30)</f>
        <v>#N/A</v>
      </c>
      <c r="C6" s="12" t="e">
        <f>LOOKUP(A6,'MES CHATS'!$A$2:$A$30,'MES CHATS'!$E$2:$E$30)</f>
        <v>#N/A</v>
      </c>
      <c r="D6" s="12" t="e">
        <v>#N/A</v>
      </c>
      <c r="E6" s="13" t="str">
        <f>IF(A6&gt;0,listes!$D$2," ")</f>
        <v xml:space="preserve"> </v>
      </c>
      <c r="F6" s="14" t="str">
        <f>IF(A6&gt;0,listes!$E$2," ")</f>
        <v xml:space="preserve"> </v>
      </c>
      <c r="G6" s="11" t="str">
        <f>IF(A6&gt;0,listes!$F$2," ")</f>
        <v xml:space="preserve"> </v>
      </c>
      <c r="H6" s="18"/>
      <c r="I6">
        <v>1</v>
      </c>
    </row>
    <row r="7" spans="1:9" ht="30" customHeight="1" x14ac:dyDescent="0.25">
      <c r="A7" s="36"/>
      <c r="B7" s="11" t="e">
        <f>LOOKUP(A7,'MES CHATS'!$A$2:$A$30,'MES CHATS'!$B$2:$B$30)</f>
        <v>#N/A</v>
      </c>
      <c r="C7" s="12" t="e">
        <f>LOOKUP(A7,'MES CHATS'!$A$2:$A$30,'MES CHATS'!$E$2:$E$30)</f>
        <v>#N/A</v>
      </c>
      <c r="D7" s="12" t="e">
        <v>#N/A</v>
      </c>
      <c r="E7" s="13" t="str">
        <f>IF(A7&gt;0,listes!$D$2," ")</f>
        <v xml:space="preserve"> </v>
      </c>
      <c r="F7" s="14" t="str">
        <f>IF(A7&gt;0,listes!$E$2," ")</f>
        <v xml:space="preserve"> </v>
      </c>
      <c r="G7" s="11" t="str">
        <f>IF(A7&gt;0,listes!$F$2," ")</f>
        <v xml:space="preserve"> </v>
      </c>
      <c r="H7" s="18"/>
      <c r="I7">
        <v>1</v>
      </c>
    </row>
    <row r="8" spans="1:9" ht="30" customHeight="1" x14ac:dyDescent="0.25">
      <c r="A8" s="36"/>
      <c r="B8" s="11" t="e">
        <f>LOOKUP(A8,'MES CHATS'!$A$2:$A$30,'MES CHATS'!$B$2:$B$30)</f>
        <v>#N/A</v>
      </c>
      <c r="C8" s="12" t="e">
        <f>LOOKUP(A8,'MES CHATS'!$A$2:$A$30,'MES CHATS'!$E$2:$E$30)</f>
        <v>#N/A</v>
      </c>
      <c r="D8" s="12" t="e">
        <v>#N/A</v>
      </c>
      <c r="E8" s="13" t="str">
        <f>IF(A8&gt;0,listes!$D$2," ")</f>
        <v xml:space="preserve"> </v>
      </c>
      <c r="F8" s="14" t="str">
        <f>IF(A8&gt;0,listes!$E$2," ")</f>
        <v xml:space="preserve"> </v>
      </c>
      <c r="G8" s="11" t="str">
        <f>IF(A8&gt;0,listes!$F$2," ")</f>
        <v xml:space="preserve"> </v>
      </c>
      <c r="H8" s="18"/>
      <c r="I8">
        <v>1</v>
      </c>
    </row>
    <row r="9" spans="1:9" ht="30" customHeight="1" x14ac:dyDescent="0.25">
      <c r="A9" s="36"/>
      <c r="B9" s="11" t="e">
        <f>LOOKUP(A9,'MES CHATS'!$A$2:$A$30,'MES CHATS'!$B$2:$B$30)</f>
        <v>#N/A</v>
      </c>
      <c r="C9" s="12" t="e">
        <f>LOOKUP(A9,'MES CHATS'!$A$2:$A$30,'MES CHATS'!$E$2:$E$30)</f>
        <v>#N/A</v>
      </c>
      <c r="D9" s="15" t="e">
        <v>#N/A</v>
      </c>
      <c r="E9" s="13" t="str">
        <f>IF(A9&gt;0,listes!$D$2," ")</f>
        <v xml:space="preserve"> </v>
      </c>
      <c r="F9" s="14" t="str">
        <f>IF(A9&gt;0,listes!$E$2," ")</f>
        <v xml:space="preserve"> </v>
      </c>
      <c r="G9" s="11" t="str">
        <f>IF(A9&gt;0,listes!$F$2," ")</f>
        <v xml:space="preserve"> </v>
      </c>
      <c r="H9" s="20"/>
      <c r="I9">
        <v>1</v>
      </c>
    </row>
    <row r="10" spans="1:9" ht="30" customHeight="1" x14ac:dyDescent="0.25">
      <c r="A10" s="36"/>
      <c r="B10" s="11" t="e">
        <f>LOOKUP(A10,'MES CHATS'!$A$2:$A$30,'MES CHATS'!$B$2:$B$30)</f>
        <v>#N/A</v>
      </c>
      <c r="C10" s="12" t="e">
        <f>LOOKUP(A10,'MES CHATS'!$A$2:$A$30,'MES CHATS'!$E$2:$E$30)</f>
        <v>#N/A</v>
      </c>
      <c r="D10" s="2" t="e">
        <v>#N/A</v>
      </c>
      <c r="E10" s="13" t="str">
        <f>IF(A10&gt;0,listes!$D$2," ")</f>
        <v xml:space="preserve"> </v>
      </c>
      <c r="F10" s="14" t="str">
        <f>IF(A10&gt;0,listes!$E$2," ")</f>
        <v xml:space="preserve"> </v>
      </c>
      <c r="G10" s="11" t="str">
        <f>IF(A10&gt;0,listes!$F$2," ")</f>
        <v xml:space="preserve"> </v>
      </c>
      <c r="H10" s="18"/>
      <c r="I10">
        <v>1</v>
      </c>
    </row>
    <row r="11" spans="1:9" ht="30" customHeight="1" x14ac:dyDescent="0.25">
      <c r="A11" s="36"/>
      <c r="B11" s="11" t="e">
        <f>LOOKUP(A11,'MES CHATS'!$A$2:$A$30,'MES CHATS'!$B$2:$B$30)</f>
        <v>#N/A</v>
      </c>
      <c r="C11" s="12" t="e">
        <f>LOOKUP(A11,'MES CHATS'!$A$2:$A$30,'MES CHATS'!$E$2:$E$30)</f>
        <v>#N/A</v>
      </c>
      <c r="D11" s="2" t="e">
        <v>#N/A</v>
      </c>
      <c r="E11" s="13" t="str">
        <f>IF(A11&gt;0,listes!$D$2," ")</f>
        <v xml:space="preserve"> </v>
      </c>
      <c r="F11" s="14" t="str">
        <f>IF(A11&gt;0,listes!$E$2," ")</f>
        <v xml:space="preserve"> </v>
      </c>
      <c r="G11" s="11" t="str">
        <f>IF(A11&gt;0,listes!$F$2," ")</f>
        <v xml:space="preserve"> </v>
      </c>
      <c r="H11" s="18"/>
      <c r="I11">
        <v>1</v>
      </c>
    </row>
    <row r="12" spans="1:9" ht="30" customHeight="1" x14ac:dyDescent="0.25">
      <c r="A12" s="36"/>
      <c r="B12" s="11" t="e">
        <f>LOOKUP(A12,'MES CHATS'!$A$2:$A$30,'MES CHATS'!$B$2:$B$30)</f>
        <v>#N/A</v>
      </c>
      <c r="C12" s="12" t="e">
        <f>LOOKUP(A12,'MES CHATS'!$A$2:$A$30,'MES CHATS'!$E$2:$E$30)</f>
        <v>#N/A</v>
      </c>
      <c r="D12" s="15" t="e">
        <v>#N/A</v>
      </c>
      <c r="E12" s="13" t="str">
        <f>IF(A12&gt;0,listes!$D$2," ")</f>
        <v xml:space="preserve"> </v>
      </c>
      <c r="F12" s="14" t="str">
        <f>IF(A12&gt;0,listes!$E$2," ")</f>
        <v xml:space="preserve"> </v>
      </c>
      <c r="G12" s="11" t="str">
        <f>IF(A12&gt;0,listes!$F$2," ")</f>
        <v xml:space="preserve"> </v>
      </c>
      <c r="H12" s="18"/>
      <c r="I12">
        <v>1</v>
      </c>
    </row>
    <row r="13" spans="1:9" ht="30" customHeight="1" x14ac:dyDescent="0.25">
      <c r="A13" s="36"/>
      <c r="B13" s="11" t="e">
        <f>LOOKUP(A13,'MES CHATS'!$A$2:$A$30,'MES CHATS'!$B$2:$B$30)</f>
        <v>#N/A</v>
      </c>
      <c r="C13" s="12" t="e">
        <f>LOOKUP(A13,'MES CHATS'!$A$2:$A$30,'MES CHATS'!$E$2:$E$30)</f>
        <v>#N/A</v>
      </c>
      <c r="D13" s="2" t="e">
        <v>#N/A</v>
      </c>
      <c r="E13" s="13" t="str">
        <f>IF(A13&gt;0,listes!$D$2," ")</f>
        <v xml:space="preserve"> </v>
      </c>
      <c r="F13" s="14" t="str">
        <f>IF(A13&gt;0,listes!$E$2," ")</f>
        <v xml:space="preserve"> </v>
      </c>
      <c r="G13" s="11" t="str">
        <f>IF(A13&gt;0,listes!$F$2," ")</f>
        <v xml:space="preserve"> </v>
      </c>
      <c r="H13" s="18"/>
      <c r="I13">
        <v>1</v>
      </c>
    </row>
    <row r="14" spans="1:9" ht="30" customHeight="1" x14ac:dyDescent="0.25">
      <c r="A14" s="36"/>
      <c r="B14" s="11" t="e">
        <f>LOOKUP(A14,'MES CHATS'!$A$2:$A$30,'MES CHATS'!$B$2:$B$30)</f>
        <v>#N/A</v>
      </c>
      <c r="C14" s="12" t="e">
        <f>LOOKUP(A14,'MES CHATS'!$A$2:$A$30,'MES CHATS'!$E$2:$E$30)</f>
        <v>#N/A</v>
      </c>
      <c r="D14" s="2" t="e">
        <v>#N/A</v>
      </c>
      <c r="E14" s="13" t="str">
        <f>IF(A14&gt;0,listes!$D$2," ")</f>
        <v xml:space="preserve"> </v>
      </c>
      <c r="F14" s="14" t="str">
        <f>IF(A14&gt;0,listes!$E$2," ")</f>
        <v xml:space="preserve"> </v>
      </c>
      <c r="G14" s="11" t="str">
        <f>IF(A14&gt;0,listes!$F$2," ")</f>
        <v xml:space="preserve"> </v>
      </c>
      <c r="H14" s="20"/>
      <c r="I14">
        <v>1</v>
      </c>
    </row>
    <row r="15" spans="1:9" ht="30" customHeight="1" x14ac:dyDescent="0.25">
      <c r="A15" s="36"/>
      <c r="B15" s="11" t="e">
        <f>LOOKUP(A15,'MES CHATS'!$A$2:$A$30,'MES CHATS'!$B$2:$B$30)</f>
        <v>#N/A</v>
      </c>
      <c r="C15" s="12" t="e">
        <f>LOOKUP(A15,'MES CHATS'!$A$2:$A$30,'MES CHATS'!$E$2:$E$30)</f>
        <v>#N/A</v>
      </c>
      <c r="D15" s="15" t="e">
        <v>#N/A</v>
      </c>
      <c r="E15" s="13" t="str">
        <f>IF(A15&gt;0,listes!$D$2," ")</f>
        <v xml:space="preserve"> </v>
      </c>
      <c r="F15" s="14" t="str">
        <f>IF(A15&gt;0,listes!$E$2," ")</f>
        <v xml:space="preserve"> </v>
      </c>
      <c r="G15" s="11" t="str">
        <f>IF(A15&gt;0,listes!$F$2," ")</f>
        <v xml:space="preserve"> </v>
      </c>
      <c r="H15" s="18"/>
      <c r="I15">
        <v>1</v>
      </c>
    </row>
    <row r="16" spans="1:9" ht="30" customHeight="1" x14ac:dyDescent="0.25">
      <c r="A16" s="36"/>
      <c r="B16" s="11" t="e">
        <f>LOOKUP(A16,'MES CHATS'!$A$2:$A$30,'MES CHATS'!$B$2:$B$30)</f>
        <v>#N/A</v>
      </c>
      <c r="C16" s="12" t="e">
        <f>LOOKUP(A16,'MES CHATS'!$A$2:$A$30,'MES CHATS'!$E$2:$E$30)</f>
        <v>#N/A</v>
      </c>
      <c r="D16" s="12" t="e">
        <v>#N/A</v>
      </c>
      <c r="E16" s="13" t="str">
        <f>IF(A16&gt;0,listes!$D$2," ")</f>
        <v xml:space="preserve"> </v>
      </c>
      <c r="F16" s="14" t="str">
        <f>IF(A16&gt;0,listes!$E$2," ")</f>
        <v xml:space="preserve"> </v>
      </c>
      <c r="G16" s="11" t="str">
        <f>IF(A16&gt;0,listes!$F$2," ")</f>
        <v xml:space="preserve"> </v>
      </c>
      <c r="H16" s="18"/>
      <c r="I16">
        <v>1</v>
      </c>
    </row>
    <row r="17" spans="1:9" ht="30" customHeight="1" x14ac:dyDescent="0.25">
      <c r="A17" s="36"/>
      <c r="B17" s="11" t="e">
        <f>LOOKUP(A17,'MES CHATS'!$A$2:$A$30,'MES CHATS'!$B$2:$B$30)</f>
        <v>#N/A</v>
      </c>
      <c r="C17" s="12" t="e">
        <f>LOOKUP(A17,'MES CHATS'!$A$2:$A$30,'MES CHATS'!$E$2:$E$30)</f>
        <v>#N/A</v>
      </c>
      <c r="D17" s="15" t="e">
        <v>#N/A</v>
      </c>
      <c r="E17" s="13" t="str">
        <f>IF(A17&gt;0,listes!$D$2," ")</f>
        <v xml:space="preserve"> </v>
      </c>
      <c r="F17" s="14" t="str">
        <f>IF(A17&gt;0,listes!$E$2," ")</f>
        <v xml:space="preserve"> </v>
      </c>
      <c r="G17" s="11" t="str">
        <f>IF(A17&gt;0,listes!$F$2," ")</f>
        <v xml:space="preserve"> </v>
      </c>
      <c r="H17" s="18"/>
      <c r="I17">
        <v>1</v>
      </c>
    </row>
    <row r="18" spans="1:9" ht="30" customHeight="1" x14ac:dyDescent="0.25">
      <c r="A18" s="36"/>
      <c r="B18" s="11" t="e">
        <f>LOOKUP(A18,'MES CHATS'!$A$2:$A$30,'MES CHATS'!$B$2:$B$30)</f>
        <v>#N/A</v>
      </c>
      <c r="C18" s="12" t="e">
        <f>LOOKUP(A18,'MES CHATS'!$A$2:$A$30,'MES CHATS'!$E$2:$E$30)</f>
        <v>#N/A</v>
      </c>
      <c r="D18" s="15" t="e">
        <v>#N/A</v>
      </c>
      <c r="E18" s="13" t="str">
        <f>IF(A18&gt;0,listes!$D$2," ")</f>
        <v xml:space="preserve"> </v>
      </c>
      <c r="F18" s="14" t="str">
        <f>IF(A18&gt;0,listes!$E$2," ")</f>
        <v xml:space="preserve"> </v>
      </c>
      <c r="G18" s="11" t="str">
        <f>IF(A18&gt;0,listes!$F$2," ")</f>
        <v xml:space="preserve"> </v>
      </c>
      <c r="H18" s="18"/>
      <c r="I18">
        <v>1</v>
      </c>
    </row>
    <row r="19" spans="1:9" ht="30" customHeight="1" x14ac:dyDescent="0.25">
      <c r="A19" s="36"/>
      <c r="B19" s="11" t="e">
        <f>LOOKUP(A19,'MES CHATS'!$A$2:$A$30,'MES CHATS'!$B$2:$B$30)</f>
        <v>#N/A</v>
      </c>
      <c r="C19" s="12" t="e">
        <f>LOOKUP(A19,'MES CHATS'!$A$2:$A$30,'MES CHATS'!$E$2:$E$30)</f>
        <v>#N/A</v>
      </c>
      <c r="D19" s="15" t="e">
        <v>#N/A</v>
      </c>
      <c r="E19" s="13" t="str">
        <f>IF(A19&gt;0,listes!$D$2," ")</f>
        <v xml:space="preserve"> </v>
      </c>
      <c r="F19" s="14" t="str">
        <f>IF(A19&gt;0,listes!$E$2," ")</f>
        <v xml:space="preserve"> </v>
      </c>
      <c r="G19" s="11" t="str">
        <f>IF(A19&gt;0,listes!$F$2," ")</f>
        <v xml:space="preserve"> </v>
      </c>
      <c r="H19" s="18"/>
      <c r="I19">
        <v>1</v>
      </c>
    </row>
    <row r="20" spans="1:9" ht="30" customHeight="1" x14ac:dyDescent="0.25">
      <c r="A20" s="36"/>
      <c r="B20" s="11" t="e">
        <f>LOOKUP(A20,'MES CHATS'!$A$2:$A$30,'MES CHATS'!$B$2:$B$30)</f>
        <v>#N/A</v>
      </c>
      <c r="C20" s="12" t="e">
        <f>LOOKUP(A20,'MES CHATS'!$A$2:$A$30,'MES CHATS'!$E$2:$E$30)</f>
        <v>#N/A</v>
      </c>
      <c r="D20" s="15" t="e">
        <v>#N/A</v>
      </c>
      <c r="E20" s="13" t="str">
        <f>IF(A20&gt;0,listes!$D$2," ")</f>
        <v xml:space="preserve"> </v>
      </c>
      <c r="F20" s="14" t="str">
        <f>IF(A20&gt;0,listes!$E$2," ")</f>
        <v xml:space="preserve"> </v>
      </c>
      <c r="G20" s="11" t="str">
        <f>IF(A20&gt;0,listes!$F$2," ")</f>
        <v xml:space="preserve"> </v>
      </c>
      <c r="H20" s="18"/>
      <c r="I20">
        <v>1</v>
      </c>
    </row>
    <row r="21" spans="1:9" ht="30" customHeight="1" x14ac:dyDescent="0.25">
      <c r="A21" s="36"/>
      <c r="B21" s="11" t="e">
        <f>LOOKUP(A21,'MES CHATS'!$A$2:$A$30,'MES CHATS'!$B$2:$B$30)</f>
        <v>#N/A</v>
      </c>
      <c r="C21" s="12" t="e">
        <f>LOOKUP(A21,'MES CHATS'!$A$2:$A$30,'MES CHATS'!$E$2:$E$30)</f>
        <v>#N/A</v>
      </c>
      <c r="D21" s="15" t="e">
        <v>#N/A</v>
      </c>
      <c r="E21" s="13" t="str">
        <f>IF(A21&gt;0,listes!$D$2," ")</f>
        <v xml:space="preserve"> </v>
      </c>
      <c r="F21" s="14" t="str">
        <f>IF(A21&gt;0,listes!$E$2," ")</f>
        <v xml:space="preserve"> </v>
      </c>
      <c r="G21" s="11" t="str">
        <f>IF(A21&gt;0,listes!$F$2," ")</f>
        <v xml:space="preserve"> </v>
      </c>
      <c r="H21" s="18"/>
      <c r="I21">
        <v>1</v>
      </c>
    </row>
    <row r="22" spans="1:9" ht="30" customHeight="1" x14ac:dyDescent="0.25">
      <c r="A22" s="36"/>
      <c r="B22" s="11" t="e">
        <f>LOOKUP(A22,'MES CHATS'!$A$2:$A$30,'MES CHATS'!$B$2:$B$30)</f>
        <v>#N/A</v>
      </c>
      <c r="C22" s="12" t="e">
        <f>LOOKUP(A22,'MES CHATS'!$A$2:$A$30,'MES CHATS'!$E$2:$E$30)</f>
        <v>#N/A</v>
      </c>
      <c r="D22" s="15" t="e">
        <v>#N/A</v>
      </c>
      <c r="E22" s="13" t="str">
        <f>IF(A22&gt;0,listes!$D$2," ")</f>
        <v xml:space="preserve"> </v>
      </c>
      <c r="F22" s="14" t="str">
        <f>IF(A22&gt;0,listes!$E$2," ")</f>
        <v xml:space="preserve"> </v>
      </c>
      <c r="G22" s="11" t="str">
        <f>IF(A22&gt;0,listes!$F$2," ")</f>
        <v xml:space="preserve"> </v>
      </c>
      <c r="H22" s="18"/>
      <c r="I22">
        <v>1</v>
      </c>
    </row>
    <row r="23" spans="1:9" ht="30" customHeight="1" x14ac:dyDescent="0.25">
      <c r="A23" s="36"/>
      <c r="B23" s="11" t="e">
        <f>LOOKUP(A23,'MES CHATS'!$A$2:$A$30,'MES CHATS'!$B$2:$B$30)</f>
        <v>#N/A</v>
      </c>
      <c r="C23" s="12" t="e">
        <f>LOOKUP(A23,'MES CHATS'!$A$2:$A$30,'MES CHATS'!$E$2:$E$30)</f>
        <v>#N/A</v>
      </c>
      <c r="D23" s="15" t="e">
        <v>#N/A</v>
      </c>
      <c r="E23" s="13" t="str">
        <f>IF(A23&gt;0,listes!$D$2," ")</f>
        <v xml:space="preserve"> </v>
      </c>
      <c r="F23" s="14" t="str">
        <f>IF(A23&gt;0,listes!$E$2," ")</f>
        <v xml:space="preserve"> </v>
      </c>
      <c r="G23" s="11" t="str">
        <f>IF(A23&gt;0,listes!$F$2," ")</f>
        <v xml:space="preserve"> </v>
      </c>
      <c r="H23" s="18"/>
      <c r="I23">
        <v>1</v>
      </c>
    </row>
    <row r="24" spans="1:9" ht="30" customHeight="1" x14ac:dyDescent="0.25">
      <c r="A24" s="36"/>
      <c r="B24" s="11" t="e">
        <f>LOOKUP(A24,'MES CHATS'!$A$2:$A$30,'MES CHATS'!$B$2:$B$30)</f>
        <v>#N/A</v>
      </c>
      <c r="C24" s="12" t="e">
        <f>LOOKUP(A24,'MES CHATS'!$A$2:$A$30,'MES CHATS'!$E$2:$E$30)</f>
        <v>#N/A</v>
      </c>
      <c r="D24" s="15" t="e">
        <v>#N/A</v>
      </c>
      <c r="E24" s="13" t="str">
        <f>IF(A24&gt;0,listes!$D$2," ")</f>
        <v xml:space="preserve"> </v>
      </c>
      <c r="F24" s="14" t="str">
        <f>IF(A24&gt;0,listes!$E$2," ")</f>
        <v xml:space="preserve"> </v>
      </c>
      <c r="G24" s="11" t="str">
        <f>IF(A24&gt;0,listes!$F$2," ")</f>
        <v xml:space="preserve"> </v>
      </c>
      <c r="H24" s="18"/>
      <c r="I24">
        <v>1</v>
      </c>
    </row>
    <row r="25" spans="1:9" ht="30" customHeight="1" x14ac:dyDescent="0.25">
      <c r="A25" s="36"/>
      <c r="B25" s="11" t="e">
        <f>LOOKUP(A25,'MES CHATS'!$A$2:$A$30,'MES CHATS'!$B$2:$B$30)</f>
        <v>#N/A</v>
      </c>
      <c r="C25" s="12" t="e">
        <f>LOOKUP(A25,'MES CHATS'!$A$2:$A$30,'MES CHATS'!$E$2:$E$30)</f>
        <v>#N/A</v>
      </c>
      <c r="D25" s="12" t="e">
        <v>#N/A</v>
      </c>
      <c r="E25" s="13" t="str">
        <f>IF(A25&gt;0,listes!$D$2," ")</f>
        <v xml:space="preserve"> </v>
      </c>
      <c r="F25" s="14" t="str">
        <f>IF(A25&gt;0,listes!$E$2," ")</f>
        <v xml:space="preserve"> </v>
      </c>
      <c r="G25" s="11" t="str">
        <f>IF(A25&gt;0,listes!$F$2," ")</f>
        <v xml:space="preserve"> </v>
      </c>
      <c r="H25" s="18"/>
      <c r="I25">
        <v>1</v>
      </c>
    </row>
    <row r="26" spans="1:9" ht="30" customHeight="1" x14ac:dyDescent="0.25">
      <c r="A26" s="36"/>
      <c r="B26" s="11" t="e">
        <f>LOOKUP(A26,'MES CHATS'!$A$2:$A$30,'MES CHATS'!$B$2:$B$30)</f>
        <v>#N/A</v>
      </c>
      <c r="C26" s="12" t="e">
        <f>LOOKUP(A26,'MES CHATS'!$A$2:$A$30,'MES CHATS'!$E$2:$E$30)</f>
        <v>#N/A</v>
      </c>
      <c r="D26" s="16" t="e">
        <v>#N/A</v>
      </c>
      <c r="E26" s="13" t="str">
        <f>IF(A26&gt;0,listes!$D$2," ")</f>
        <v xml:space="preserve"> </v>
      </c>
      <c r="F26" s="14" t="str">
        <f>IF(A26&gt;0,listes!$E$2," ")</f>
        <v xml:space="preserve"> </v>
      </c>
      <c r="G26" s="11" t="str">
        <f>IF(A26&gt;0,listes!$F$2," ")</f>
        <v xml:space="preserve"> </v>
      </c>
      <c r="H26" s="18"/>
      <c r="I26">
        <v>1</v>
      </c>
    </row>
    <row r="27" spans="1:9" ht="30" customHeight="1" x14ac:dyDescent="0.25">
      <c r="A27" s="36"/>
      <c r="B27" s="11" t="e">
        <f>LOOKUP(A27,'MES CHATS'!$A$2:$A$30,'MES CHATS'!$B$2:$B$30)</f>
        <v>#N/A</v>
      </c>
      <c r="C27" s="12" t="e">
        <f>LOOKUP(A27,'MES CHATS'!$A$2:$A$30,'MES CHATS'!$E$2:$E$30)</f>
        <v>#N/A</v>
      </c>
      <c r="D27" s="2" t="e">
        <v>#N/A</v>
      </c>
      <c r="E27" s="13" t="str">
        <f>IF(A27&gt;0,listes!$D$2," ")</f>
        <v xml:space="preserve"> </v>
      </c>
      <c r="F27" s="14" t="str">
        <f>IF(A27&gt;0,listes!$E$2," ")</f>
        <v xml:space="preserve"> </v>
      </c>
      <c r="G27" s="11" t="str">
        <f>IF(A27&gt;0,listes!$F$2," ")</f>
        <v xml:space="preserve"> </v>
      </c>
      <c r="H27" s="18"/>
      <c r="I27">
        <v>1</v>
      </c>
    </row>
    <row r="28" spans="1:9" ht="30" customHeight="1" x14ac:dyDescent="0.25">
      <c r="A28" s="36"/>
      <c r="B28" s="11" t="e">
        <f>LOOKUP(A28,'MES CHATS'!$A$2:$A$30,'MES CHATS'!$B$2:$B$30)</f>
        <v>#N/A</v>
      </c>
      <c r="C28" s="12" t="e">
        <f>LOOKUP(A28,'MES CHATS'!$A$2:$A$30,'MES CHATS'!$E$2:$E$30)</f>
        <v>#N/A</v>
      </c>
      <c r="D28" s="15" t="e">
        <v>#N/A</v>
      </c>
      <c r="E28" s="13" t="str">
        <f>IF(A28&gt;0,listes!$D$2," ")</f>
        <v xml:space="preserve"> </v>
      </c>
      <c r="F28" s="14" t="str">
        <f>IF(A28&gt;0,listes!$E$2," ")</f>
        <v xml:space="preserve"> </v>
      </c>
      <c r="G28" s="11" t="str">
        <f>IF(A28&gt;0,listes!$F$2," ")</f>
        <v xml:space="preserve"> </v>
      </c>
      <c r="H28" s="18"/>
      <c r="I28">
        <v>1</v>
      </c>
    </row>
    <row r="29" spans="1:9" ht="30" customHeight="1" x14ac:dyDescent="0.25">
      <c r="A29" s="36"/>
      <c r="B29" s="11" t="e">
        <f>LOOKUP(A29,'MES CHATS'!$A$2:$A$30,'MES CHATS'!$B$2:$B$30)</f>
        <v>#N/A</v>
      </c>
      <c r="C29" s="12" t="e">
        <f>LOOKUP(A29,'MES CHATS'!$A$2:$A$30,'MES CHATS'!$E$2:$E$30)</f>
        <v>#N/A</v>
      </c>
      <c r="D29" s="15" t="e">
        <v>#N/A</v>
      </c>
      <c r="E29" s="13" t="str">
        <f>IF(A29&gt;0,listes!$D$2," ")</f>
        <v xml:space="preserve"> </v>
      </c>
      <c r="F29" s="14" t="str">
        <f>IF(A29&gt;0,listes!$E$2," ")</f>
        <v xml:space="preserve"> </v>
      </c>
      <c r="G29" s="11" t="str">
        <f>IF(A29&gt;0,listes!$F$2," ")</f>
        <v xml:space="preserve"> </v>
      </c>
      <c r="H29" s="18"/>
      <c r="I29">
        <v>1</v>
      </c>
    </row>
    <row r="30" spans="1:9" ht="30" customHeight="1" x14ac:dyDescent="0.25">
      <c r="A30" s="37"/>
      <c r="B30" s="11" t="e">
        <f>LOOKUP(A30,'MES CHATS'!$A$2:$A$30,'MES CHATS'!$B$2:$B$30)</f>
        <v>#N/A</v>
      </c>
      <c r="C30" s="12" t="e">
        <f>LOOKUP(A30,'MES CHATS'!$A$2:$A$30,'MES CHATS'!$E$2:$E$30)</f>
        <v>#N/A</v>
      </c>
      <c r="D30" s="17" t="e">
        <v>#N/A</v>
      </c>
      <c r="E30" s="13" t="str">
        <f>IF(A30&gt;0,listes!$D$2," ")</f>
        <v xml:space="preserve"> </v>
      </c>
      <c r="F30" s="14" t="str">
        <f>IF(A30&gt;0,listes!$E$2," ")</f>
        <v xml:space="preserve"> </v>
      </c>
      <c r="G30" s="11" t="str">
        <f>IF(A30&gt;0,listes!$F$2," ")</f>
        <v xml:space="preserve"> </v>
      </c>
      <c r="H30" s="21"/>
      <c r="I30">
        <v>1</v>
      </c>
    </row>
    <row r="31" spans="1:9" ht="30" customHeight="1" x14ac:dyDescent="0.25">
      <c r="A31" s="36"/>
      <c r="B31" s="11" t="e">
        <f>LOOKUP(A31,'MES CHATS'!$A$2:$A$30,'MES CHATS'!$B$2:$B$30)</f>
        <v>#N/A</v>
      </c>
      <c r="C31" s="12" t="e">
        <f>LOOKUP(A31,'MES CHATS'!$A$2:$A$30,'MES CHATS'!$E$2:$E$30)</f>
        <v>#N/A</v>
      </c>
      <c r="D31" s="15" t="e">
        <v>#N/A</v>
      </c>
      <c r="E31" s="13" t="str">
        <f>IF(A31&gt;0,listes!$D$2," ")</f>
        <v xml:space="preserve"> </v>
      </c>
      <c r="F31" s="14" t="str">
        <f>IF(A31&gt;0,listes!$E$2," ")</f>
        <v xml:space="preserve"> </v>
      </c>
      <c r="G31" s="11" t="str">
        <f>IF(A31&gt;0,listes!$F$2," ")</f>
        <v xml:space="preserve"> </v>
      </c>
      <c r="H31" s="18"/>
      <c r="I31">
        <v>1</v>
      </c>
    </row>
    <row r="32" spans="1:9" ht="30" customHeight="1" x14ac:dyDescent="0.25">
      <c r="A32" s="5"/>
      <c r="B32" s="7"/>
      <c r="C32" s="8"/>
      <c r="D32" s="8"/>
      <c r="E32" s="9"/>
      <c r="F32" s="6"/>
      <c r="G32" s="6"/>
      <c r="I32">
        <v>1</v>
      </c>
    </row>
    <row r="33" spans="1:9" ht="30" customHeight="1" x14ac:dyDescent="0.25">
      <c r="A33" s="5"/>
      <c r="B33" s="7"/>
      <c r="C33" s="10"/>
      <c r="D33" s="10"/>
      <c r="E33" s="9"/>
      <c r="F33" s="6"/>
      <c r="G33" s="6"/>
      <c r="I33">
        <v>1</v>
      </c>
    </row>
    <row r="34" spans="1:9" ht="30" customHeight="1" x14ac:dyDescent="0.25">
      <c r="A34" s="5"/>
      <c r="B34" s="7"/>
      <c r="C34" s="10"/>
      <c r="D34" s="10"/>
      <c r="E34" s="9"/>
      <c r="F34" s="6"/>
      <c r="G34" s="6"/>
      <c r="I34">
        <v>1</v>
      </c>
    </row>
    <row r="35" spans="1:9" ht="30" customHeight="1" x14ac:dyDescent="0.25">
      <c r="A35" s="5"/>
      <c r="B35" s="7"/>
      <c r="C35" s="10"/>
      <c r="D35" s="10"/>
      <c r="E35" s="9"/>
      <c r="F35" s="6"/>
      <c r="G35" s="6"/>
      <c r="I35">
        <v>1</v>
      </c>
    </row>
    <row r="36" spans="1:9" ht="30" customHeight="1" x14ac:dyDescent="0.25">
      <c r="A36" s="5"/>
      <c r="B36" s="7"/>
      <c r="C36" s="8"/>
      <c r="D36" s="8"/>
      <c r="E36" s="9"/>
      <c r="F36" s="6"/>
      <c r="G36" s="6"/>
      <c r="I36">
        <v>1</v>
      </c>
    </row>
    <row r="37" spans="1:9" ht="30" customHeight="1" x14ac:dyDescent="0.25">
      <c r="A37" s="5"/>
      <c r="B37" s="7"/>
      <c r="C37" s="8"/>
      <c r="D37" s="8"/>
      <c r="E37" s="9"/>
      <c r="F37" s="6"/>
      <c r="G37" s="6"/>
    </row>
    <row r="38" spans="1:9" ht="30" customHeight="1" x14ac:dyDescent="0.25">
      <c r="A38" s="5"/>
      <c r="B38" s="7"/>
      <c r="C38" s="8"/>
      <c r="D38" s="8"/>
      <c r="E38" s="9"/>
      <c r="F38" s="6"/>
      <c r="G38" s="6"/>
    </row>
    <row r="39" spans="1:9" ht="15" customHeight="1" x14ac:dyDescent="0.25">
      <c r="A39" s="5"/>
      <c r="E39" s="4" t="str">
        <f t="shared" ref="E39:E40" si="0">IF(A39&gt;1,$E$3," ")</f>
        <v xml:space="preserve"> </v>
      </c>
      <c r="F39" s="6" t="str">
        <f t="shared" ref="F39:F40" si="1">IF(A39&gt;1,$F$3," ")</f>
        <v xml:space="preserve"> </v>
      </c>
      <c r="G39" s="6" t="str">
        <f t="shared" ref="G39:G40" si="2">IF(A39&gt;1,$G$3," ")</f>
        <v xml:space="preserve"> </v>
      </c>
      <c r="I39">
        <f>SUM(I3:I36)</f>
        <v>34</v>
      </c>
    </row>
    <row r="40" spans="1:9" ht="15" customHeight="1" x14ac:dyDescent="0.25">
      <c r="A40" s="5"/>
      <c r="E40" s="4" t="str">
        <f t="shared" si="0"/>
        <v xml:space="preserve"> </v>
      </c>
      <c r="F40" s="6" t="str">
        <f t="shared" si="1"/>
        <v xml:space="preserve"> </v>
      </c>
      <c r="G40" s="6" t="str">
        <f t="shared" si="2"/>
        <v xml:space="preserve"> </v>
      </c>
    </row>
  </sheetData>
  <sheetProtection algorithmName="SHA-512" hashValue="mslQNI9SJ/LQagXTumm9p4ApQeTJAT+q6B7CyaPcqOVe4882vB7kelIQztSznS3whNs3uKWyodXObA/bTyhxrw==" saltValue="C6An/yHGUuODhf6f6sySZg==" spinCount="100000" sheet="1" objects="1" scenarios="1"/>
  <autoFilter ref="A2:H39" xr:uid="{BCB92AC1-BD80-4C08-820D-B408F7812872}"/>
  <mergeCells count="1">
    <mergeCell ref="A1:H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2" fitToHeight="0" orientation="landscape" r:id="rId1"/>
  <headerFoot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766DEB-DE27-499A-8484-108504C9B51A}">
          <x14:formula1>
            <xm:f>listes!$A$2:$A$74</xm:f>
          </x14:formula1>
          <xm:sqref>D3:D38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8403-9BE0-466D-BC2C-1FF58761B0EF}">
  <sheetPr>
    <tabColor rgb="FF0000FF"/>
    <pageSetUpPr fitToPage="1"/>
  </sheetPr>
  <dimension ref="A1:I40"/>
  <sheetViews>
    <sheetView workbookViewId="0">
      <pane ySplit="2" topLeftCell="A3" activePane="bottomLeft" state="frozen"/>
      <selection pane="bottomLeft" activeCell="A4" sqref="A4"/>
    </sheetView>
  </sheetViews>
  <sheetFormatPr baseColWidth="10" defaultRowHeight="15" customHeight="1" x14ac:dyDescent="0.25"/>
  <cols>
    <col min="2" max="2" width="38.28515625" customWidth="1"/>
    <col min="3" max="3" width="45.85546875" customWidth="1"/>
    <col min="4" max="4" width="26.140625" customWidth="1"/>
    <col min="5" max="5" width="21.7109375" style="4" bestFit="1" customWidth="1"/>
    <col min="6" max="6" width="41" bestFit="1" customWidth="1"/>
    <col min="7" max="7" width="26.42578125" customWidth="1"/>
    <col min="8" max="8" width="16.140625" bestFit="1" customWidth="1"/>
    <col min="9" max="9" width="11.42578125" hidden="1" customWidth="1"/>
  </cols>
  <sheetData>
    <row r="1" spans="1:9" ht="50.25" customHeight="1" x14ac:dyDescent="0.25">
      <c r="A1" s="230" t="s">
        <v>12</v>
      </c>
      <c r="B1" s="230"/>
      <c r="C1" s="230"/>
      <c r="D1" s="230"/>
      <c r="E1" s="230"/>
      <c r="F1" s="230"/>
      <c r="G1" s="230"/>
      <c r="H1" s="230"/>
    </row>
    <row r="2" spans="1:9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103</v>
      </c>
      <c r="F2" s="1" t="s">
        <v>5</v>
      </c>
      <c r="G2" s="1" t="s">
        <v>98</v>
      </c>
      <c r="H2" s="1" t="s">
        <v>6</v>
      </c>
    </row>
    <row r="3" spans="1:9" ht="30" customHeight="1" x14ac:dyDescent="0.25">
      <c r="A3" s="36"/>
      <c r="B3" s="11" t="e">
        <f>LOOKUP(A3,'MES CHATS'!$A$2:$A$30,'MES CHATS'!$B$2:$B$30)</f>
        <v>#N/A</v>
      </c>
      <c r="C3" s="12" t="e">
        <f>LOOKUP(A3,'MES CHATS'!$A$2:$A$30,'MES CHATS'!$E$2:$E$30)</f>
        <v>#N/A</v>
      </c>
      <c r="D3" s="12" t="e" cm="1">
        <f t="array" ref="D3:D31">LOOKUP(A3:A31,'MES CHATS'!A2:A30,'MES CHATS'!F2:F30)</f>
        <v>#N/A</v>
      </c>
      <c r="E3" s="13" t="str">
        <f>IF(A3&gt;0,listes!$D$2," ")</f>
        <v xml:space="preserve"> </v>
      </c>
      <c r="F3" s="14" t="str">
        <f>IF(A3&gt;0,listes!$E$2," ")</f>
        <v xml:space="preserve"> </v>
      </c>
      <c r="G3" s="11" t="str">
        <f>IF(A3&gt;0,listes!$F$2," ")</f>
        <v xml:space="preserve"> </v>
      </c>
      <c r="H3" s="3"/>
      <c r="I3">
        <v>1</v>
      </c>
    </row>
    <row r="4" spans="1:9" ht="30" customHeight="1" x14ac:dyDescent="0.25">
      <c r="A4" s="36"/>
      <c r="B4" s="11" t="e">
        <f>LOOKUP(A4,'MES CHATS'!$A$2:$A$30,'MES CHATS'!$B$2:$B$30)</f>
        <v>#N/A</v>
      </c>
      <c r="C4" s="12" t="e">
        <f>LOOKUP(A4,'MES CHATS'!$A$2:$A$30,'MES CHATS'!$E$2:$E$30)</f>
        <v>#N/A</v>
      </c>
      <c r="D4" s="12" t="e">
        <v>#N/A</v>
      </c>
      <c r="E4" s="13" t="str">
        <f>IF(A4&gt;0,listes!$D$2," ")</f>
        <v xml:space="preserve"> </v>
      </c>
      <c r="F4" s="14" t="str">
        <f>IF(A4&gt;0,listes!$E$2," ")</f>
        <v xml:space="preserve"> </v>
      </c>
      <c r="G4" s="11" t="str">
        <f>IF(A4&gt;0,listes!$F$2," ")</f>
        <v xml:space="preserve"> </v>
      </c>
      <c r="H4" s="3"/>
      <c r="I4">
        <v>1</v>
      </c>
    </row>
    <row r="5" spans="1:9" ht="30" customHeight="1" x14ac:dyDescent="0.25">
      <c r="A5" s="36"/>
      <c r="B5" s="11" t="e">
        <f>LOOKUP(A5,'MES CHATS'!$A$2:$A$30,'MES CHATS'!$B$2:$B$30)</f>
        <v>#N/A</v>
      </c>
      <c r="C5" s="12" t="e">
        <f>LOOKUP(A5,'MES CHATS'!$A$2:$A$30,'MES CHATS'!$E$2:$E$30)</f>
        <v>#N/A</v>
      </c>
      <c r="D5" s="12" t="e">
        <v>#N/A</v>
      </c>
      <c r="E5" s="13" t="str">
        <f>IF(A5&gt;0,listes!$D$2," ")</f>
        <v xml:space="preserve"> </v>
      </c>
      <c r="F5" s="14" t="str">
        <f>IF(A5&gt;0,listes!$E$2," ")</f>
        <v xml:space="preserve"> </v>
      </c>
      <c r="G5" s="11" t="str">
        <f>IF(A5&gt;0,listes!$F$2," ")</f>
        <v xml:space="preserve"> </v>
      </c>
      <c r="H5" s="3"/>
      <c r="I5">
        <v>1</v>
      </c>
    </row>
    <row r="6" spans="1:9" ht="30" customHeight="1" x14ac:dyDescent="0.25">
      <c r="A6" s="36"/>
      <c r="B6" s="11" t="e">
        <f>LOOKUP(A6,'MES CHATS'!$A$2:$A$30,'MES CHATS'!$B$2:$B$30)</f>
        <v>#N/A</v>
      </c>
      <c r="C6" s="12" t="e">
        <f>LOOKUP(A6,'MES CHATS'!$A$2:$A$30,'MES CHATS'!$E$2:$E$30)</f>
        <v>#N/A</v>
      </c>
      <c r="D6" s="12" t="e">
        <v>#N/A</v>
      </c>
      <c r="E6" s="13" t="str">
        <f>IF(A6&gt;0,listes!$D$2," ")</f>
        <v xml:space="preserve"> </v>
      </c>
      <c r="F6" s="14" t="str">
        <f>IF(A6&gt;0,listes!$E$2," ")</f>
        <v xml:space="preserve"> </v>
      </c>
      <c r="G6" s="11" t="str">
        <f>IF(A6&gt;0,listes!$F$2," ")</f>
        <v xml:space="preserve"> </v>
      </c>
      <c r="H6" s="18"/>
      <c r="I6">
        <v>1</v>
      </c>
    </row>
    <row r="7" spans="1:9" ht="30" customHeight="1" x14ac:dyDescent="0.25">
      <c r="A7" s="36"/>
      <c r="B7" s="11" t="e">
        <f>LOOKUP(A7,'MES CHATS'!$A$2:$A$30,'MES CHATS'!$B$2:$B$30)</f>
        <v>#N/A</v>
      </c>
      <c r="C7" s="12" t="e">
        <f>LOOKUP(A7,'MES CHATS'!$A$2:$A$30,'MES CHATS'!$E$2:$E$30)</f>
        <v>#N/A</v>
      </c>
      <c r="D7" s="12" t="e">
        <v>#N/A</v>
      </c>
      <c r="E7" s="13" t="str">
        <f>IF(A7&gt;0,listes!$D$2," ")</f>
        <v xml:space="preserve"> </v>
      </c>
      <c r="F7" s="14" t="str">
        <f>IF(A7&gt;0,listes!$E$2," ")</f>
        <v xml:space="preserve"> </v>
      </c>
      <c r="G7" s="11" t="str">
        <f>IF(A7&gt;0,listes!$F$2," ")</f>
        <v xml:space="preserve"> </v>
      </c>
      <c r="H7" s="18"/>
      <c r="I7">
        <v>1</v>
      </c>
    </row>
    <row r="8" spans="1:9" ht="30" customHeight="1" x14ac:dyDescent="0.25">
      <c r="A8" s="36"/>
      <c r="B8" s="11" t="e">
        <f>LOOKUP(A8,'MES CHATS'!$A$2:$A$30,'MES CHATS'!$B$2:$B$30)</f>
        <v>#N/A</v>
      </c>
      <c r="C8" s="12" t="e">
        <f>LOOKUP(A8,'MES CHATS'!$A$2:$A$30,'MES CHATS'!$E$2:$E$30)</f>
        <v>#N/A</v>
      </c>
      <c r="D8" s="12" t="e">
        <v>#N/A</v>
      </c>
      <c r="E8" s="13" t="str">
        <f>IF(A8&gt;0,listes!$D$2," ")</f>
        <v xml:space="preserve"> </v>
      </c>
      <c r="F8" s="14" t="str">
        <f>IF(A8&gt;0,listes!$E$2," ")</f>
        <v xml:space="preserve"> </v>
      </c>
      <c r="G8" s="11" t="str">
        <f>IF(A8&gt;0,listes!$F$2," ")</f>
        <v xml:space="preserve"> </v>
      </c>
      <c r="H8" s="18"/>
      <c r="I8">
        <v>1</v>
      </c>
    </row>
    <row r="9" spans="1:9" ht="30" customHeight="1" x14ac:dyDescent="0.25">
      <c r="A9" s="36"/>
      <c r="B9" s="11" t="e">
        <f>LOOKUP(A9,'MES CHATS'!$A$2:$A$30,'MES CHATS'!$B$2:$B$30)</f>
        <v>#N/A</v>
      </c>
      <c r="C9" s="12" t="e">
        <f>LOOKUP(A9,'MES CHATS'!$A$2:$A$30,'MES CHATS'!$E$2:$E$30)</f>
        <v>#N/A</v>
      </c>
      <c r="D9" s="15" t="e">
        <v>#N/A</v>
      </c>
      <c r="E9" s="13" t="str">
        <f>IF(A9&gt;0,listes!$D$2," ")</f>
        <v xml:space="preserve"> </v>
      </c>
      <c r="F9" s="14" t="str">
        <f>IF(A9&gt;0,listes!$E$2," ")</f>
        <v xml:space="preserve"> </v>
      </c>
      <c r="G9" s="11" t="str">
        <f>IF(A9&gt;0,listes!$F$2," ")</f>
        <v xml:space="preserve"> </v>
      </c>
      <c r="H9" s="20"/>
      <c r="I9">
        <v>1</v>
      </c>
    </row>
    <row r="10" spans="1:9" ht="30" customHeight="1" x14ac:dyDescent="0.25">
      <c r="A10" s="36"/>
      <c r="B10" s="11" t="e">
        <f>LOOKUP(A10,'MES CHATS'!$A$2:$A$30,'MES CHATS'!$B$2:$B$30)</f>
        <v>#N/A</v>
      </c>
      <c r="C10" s="12" t="e">
        <f>LOOKUP(A10,'MES CHATS'!$A$2:$A$30,'MES CHATS'!$E$2:$E$30)</f>
        <v>#N/A</v>
      </c>
      <c r="D10" s="2" t="e">
        <v>#N/A</v>
      </c>
      <c r="E10" s="13" t="str">
        <f>IF(A10&gt;0,listes!$D$2," ")</f>
        <v xml:space="preserve"> </v>
      </c>
      <c r="F10" s="14" t="str">
        <f>IF(A10&gt;0,listes!$E$2," ")</f>
        <v xml:space="preserve"> </v>
      </c>
      <c r="G10" s="11" t="str">
        <f>IF(A10&gt;0,listes!$F$2," ")</f>
        <v xml:space="preserve"> </v>
      </c>
      <c r="H10" s="18"/>
      <c r="I10">
        <v>1</v>
      </c>
    </row>
    <row r="11" spans="1:9" ht="30" customHeight="1" x14ac:dyDescent="0.25">
      <c r="A11" s="36"/>
      <c r="B11" s="11" t="e">
        <f>LOOKUP(A11,'MES CHATS'!$A$2:$A$30,'MES CHATS'!$B$2:$B$30)</f>
        <v>#N/A</v>
      </c>
      <c r="C11" s="12" t="e">
        <f>LOOKUP(A11,'MES CHATS'!$A$2:$A$30,'MES CHATS'!$E$2:$E$30)</f>
        <v>#N/A</v>
      </c>
      <c r="D11" s="2" t="e">
        <v>#N/A</v>
      </c>
      <c r="E11" s="13" t="str">
        <f>IF(A11&gt;0,listes!$D$2," ")</f>
        <v xml:space="preserve"> </v>
      </c>
      <c r="F11" s="14" t="str">
        <f>IF(A11&gt;0,listes!$E$2," ")</f>
        <v xml:space="preserve"> </v>
      </c>
      <c r="G11" s="11" t="str">
        <f>IF(A11&gt;0,listes!$F$2," ")</f>
        <v xml:space="preserve"> </v>
      </c>
      <c r="H11" s="18"/>
      <c r="I11">
        <v>1</v>
      </c>
    </row>
    <row r="12" spans="1:9" ht="30" customHeight="1" x14ac:dyDescent="0.25">
      <c r="A12" s="36"/>
      <c r="B12" s="11" t="e">
        <f>LOOKUP(A12,'MES CHATS'!$A$2:$A$30,'MES CHATS'!$B$2:$B$30)</f>
        <v>#N/A</v>
      </c>
      <c r="C12" s="12" t="e">
        <f>LOOKUP(A12,'MES CHATS'!$A$2:$A$30,'MES CHATS'!$E$2:$E$30)</f>
        <v>#N/A</v>
      </c>
      <c r="D12" s="15" t="e">
        <v>#N/A</v>
      </c>
      <c r="E12" s="13" t="str">
        <f>IF(A12&gt;0,listes!$D$2," ")</f>
        <v xml:space="preserve"> </v>
      </c>
      <c r="F12" s="14" t="str">
        <f>IF(A12&gt;0,listes!$E$2," ")</f>
        <v xml:space="preserve"> </v>
      </c>
      <c r="G12" s="11" t="str">
        <f>IF(A12&gt;0,listes!$F$2," ")</f>
        <v xml:space="preserve"> </v>
      </c>
      <c r="H12" s="18"/>
      <c r="I12">
        <v>1</v>
      </c>
    </row>
    <row r="13" spans="1:9" ht="30" customHeight="1" x14ac:dyDescent="0.25">
      <c r="A13" s="36"/>
      <c r="B13" s="11" t="e">
        <f>LOOKUP(A13,'MES CHATS'!$A$2:$A$30,'MES CHATS'!$B$2:$B$30)</f>
        <v>#N/A</v>
      </c>
      <c r="C13" s="12" t="e">
        <f>LOOKUP(A13,'MES CHATS'!$A$2:$A$30,'MES CHATS'!$E$2:$E$30)</f>
        <v>#N/A</v>
      </c>
      <c r="D13" s="2" t="e">
        <v>#N/A</v>
      </c>
      <c r="E13" s="13" t="str">
        <f>IF(A13&gt;0,listes!$D$2," ")</f>
        <v xml:space="preserve"> </v>
      </c>
      <c r="F13" s="14" t="str">
        <f>IF(A13&gt;0,listes!$E$2," ")</f>
        <v xml:space="preserve"> </v>
      </c>
      <c r="G13" s="11" t="str">
        <f>IF(A13&gt;0,listes!$F$2," ")</f>
        <v xml:space="preserve"> </v>
      </c>
      <c r="H13" s="18"/>
      <c r="I13">
        <v>1</v>
      </c>
    </row>
    <row r="14" spans="1:9" ht="30" customHeight="1" x14ac:dyDescent="0.25">
      <c r="A14" s="36"/>
      <c r="B14" s="11" t="e">
        <f>LOOKUP(A14,'MES CHATS'!$A$2:$A$30,'MES CHATS'!$B$2:$B$30)</f>
        <v>#N/A</v>
      </c>
      <c r="C14" s="12" t="e">
        <f>LOOKUP(A14,'MES CHATS'!$A$2:$A$30,'MES CHATS'!$E$2:$E$30)</f>
        <v>#N/A</v>
      </c>
      <c r="D14" s="2" t="e">
        <v>#N/A</v>
      </c>
      <c r="E14" s="13" t="str">
        <f>IF(A14&gt;0,listes!$D$2," ")</f>
        <v xml:space="preserve"> </v>
      </c>
      <c r="F14" s="14" t="str">
        <f>IF(A14&gt;0,listes!$E$2," ")</f>
        <v xml:space="preserve"> </v>
      </c>
      <c r="G14" s="11" t="str">
        <f>IF(A14&gt;0,listes!$F$2," ")</f>
        <v xml:space="preserve"> </v>
      </c>
      <c r="H14" s="20"/>
      <c r="I14">
        <v>1</v>
      </c>
    </row>
    <row r="15" spans="1:9" ht="30" customHeight="1" x14ac:dyDescent="0.25">
      <c r="A15" s="36"/>
      <c r="B15" s="11" t="e">
        <f>LOOKUP(A15,'MES CHATS'!$A$2:$A$30,'MES CHATS'!$B$2:$B$30)</f>
        <v>#N/A</v>
      </c>
      <c r="C15" s="12" t="e">
        <f>LOOKUP(A15,'MES CHATS'!$A$2:$A$30,'MES CHATS'!$E$2:$E$30)</f>
        <v>#N/A</v>
      </c>
      <c r="D15" s="15" t="e">
        <v>#N/A</v>
      </c>
      <c r="E15" s="13" t="str">
        <f>IF(A15&gt;0,listes!$D$2," ")</f>
        <v xml:space="preserve"> </v>
      </c>
      <c r="F15" s="14" t="str">
        <f>IF(A15&gt;0,listes!$E$2," ")</f>
        <v xml:space="preserve"> </v>
      </c>
      <c r="G15" s="11" t="str">
        <f>IF(A15&gt;0,listes!$F$2," ")</f>
        <v xml:space="preserve"> </v>
      </c>
      <c r="H15" s="18"/>
      <c r="I15">
        <v>1</v>
      </c>
    </row>
    <row r="16" spans="1:9" ht="30" customHeight="1" x14ac:dyDescent="0.25">
      <c r="A16" s="36"/>
      <c r="B16" s="11" t="e">
        <f>LOOKUP(A16,'MES CHATS'!$A$2:$A$30,'MES CHATS'!$B$2:$B$30)</f>
        <v>#N/A</v>
      </c>
      <c r="C16" s="12" t="e">
        <f>LOOKUP(A16,'MES CHATS'!$A$2:$A$30,'MES CHATS'!$E$2:$E$30)</f>
        <v>#N/A</v>
      </c>
      <c r="D16" s="12" t="e">
        <v>#N/A</v>
      </c>
      <c r="E16" s="13" t="str">
        <f>IF(A16&gt;0,listes!$D$2," ")</f>
        <v xml:space="preserve"> </v>
      </c>
      <c r="F16" s="14" t="str">
        <f>IF(A16&gt;0,listes!$E$2," ")</f>
        <v xml:space="preserve"> </v>
      </c>
      <c r="G16" s="11" t="str">
        <f>IF(A16&gt;0,listes!$F$2," ")</f>
        <v xml:space="preserve"> </v>
      </c>
      <c r="H16" s="18"/>
      <c r="I16">
        <v>1</v>
      </c>
    </row>
    <row r="17" spans="1:9" ht="30" customHeight="1" x14ac:dyDescent="0.25">
      <c r="A17" s="36"/>
      <c r="B17" s="11" t="e">
        <f>LOOKUP(A17,'MES CHATS'!$A$2:$A$30,'MES CHATS'!$B$2:$B$30)</f>
        <v>#N/A</v>
      </c>
      <c r="C17" s="12" t="e">
        <f>LOOKUP(A17,'MES CHATS'!$A$2:$A$30,'MES CHATS'!$E$2:$E$30)</f>
        <v>#N/A</v>
      </c>
      <c r="D17" s="15" t="e">
        <v>#N/A</v>
      </c>
      <c r="E17" s="13" t="str">
        <f>IF(A17&gt;0,listes!$D$2," ")</f>
        <v xml:space="preserve"> </v>
      </c>
      <c r="F17" s="14" t="str">
        <f>IF(A17&gt;0,listes!$E$2," ")</f>
        <v xml:space="preserve"> </v>
      </c>
      <c r="G17" s="11" t="str">
        <f>IF(A17&gt;0,listes!$F$2," ")</f>
        <v xml:space="preserve"> </v>
      </c>
      <c r="H17" s="18"/>
      <c r="I17">
        <v>1</v>
      </c>
    </row>
    <row r="18" spans="1:9" ht="30" customHeight="1" x14ac:dyDescent="0.25">
      <c r="A18" s="36"/>
      <c r="B18" s="11" t="e">
        <f>LOOKUP(A18,'MES CHATS'!$A$2:$A$30,'MES CHATS'!$B$2:$B$30)</f>
        <v>#N/A</v>
      </c>
      <c r="C18" s="12" t="e">
        <f>LOOKUP(A18,'MES CHATS'!$A$2:$A$30,'MES CHATS'!$E$2:$E$30)</f>
        <v>#N/A</v>
      </c>
      <c r="D18" s="15" t="e">
        <v>#N/A</v>
      </c>
      <c r="E18" s="13" t="str">
        <f>IF(A18&gt;0,listes!$D$2," ")</f>
        <v xml:space="preserve"> </v>
      </c>
      <c r="F18" s="14" t="str">
        <f>IF(A18&gt;0,listes!$E$2," ")</f>
        <v xml:space="preserve"> </v>
      </c>
      <c r="G18" s="11" t="str">
        <f>IF(A18&gt;0,listes!$F$2," ")</f>
        <v xml:space="preserve"> </v>
      </c>
      <c r="H18" s="18"/>
      <c r="I18">
        <v>1</v>
      </c>
    </row>
    <row r="19" spans="1:9" ht="30" customHeight="1" x14ac:dyDescent="0.25">
      <c r="A19" s="36"/>
      <c r="B19" s="11" t="e">
        <f>LOOKUP(A19,'MES CHATS'!$A$2:$A$30,'MES CHATS'!$B$2:$B$30)</f>
        <v>#N/A</v>
      </c>
      <c r="C19" s="12" t="e">
        <f>LOOKUP(A19,'MES CHATS'!$A$2:$A$30,'MES CHATS'!$E$2:$E$30)</f>
        <v>#N/A</v>
      </c>
      <c r="D19" s="15" t="e">
        <v>#N/A</v>
      </c>
      <c r="E19" s="13" t="str">
        <f>IF(A19&gt;0,listes!$D$2," ")</f>
        <v xml:space="preserve"> </v>
      </c>
      <c r="F19" s="14" t="str">
        <f>IF(A19&gt;0,listes!$E$2," ")</f>
        <v xml:space="preserve"> </v>
      </c>
      <c r="G19" s="11" t="str">
        <f>IF(A19&gt;0,listes!$F$2," ")</f>
        <v xml:space="preserve"> </v>
      </c>
      <c r="H19" s="18"/>
      <c r="I19">
        <v>1</v>
      </c>
    </row>
    <row r="20" spans="1:9" ht="30" customHeight="1" x14ac:dyDescent="0.25">
      <c r="A20" s="36"/>
      <c r="B20" s="11" t="e">
        <f>LOOKUP(A20,'MES CHATS'!$A$2:$A$30,'MES CHATS'!$B$2:$B$30)</f>
        <v>#N/A</v>
      </c>
      <c r="C20" s="12" t="e">
        <f>LOOKUP(A20,'MES CHATS'!$A$2:$A$30,'MES CHATS'!$E$2:$E$30)</f>
        <v>#N/A</v>
      </c>
      <c r="D20" s="15" t="e">
        <v>#N/A</v>
      </c>
      <c r="E20" s="13" t="str">
        <f>IF(A20&gt;0,listes!$D$2," ")</f>
        <v xml:space="preserve"> </v>
      </c>
      <c r="F20" s="14" t="str">
        <f>IF(A20&gt;0,listes!$E$2," ")</f>
        <v xml:space="preserve"> </v>
      </c>
      <c r="G20" s="11" t="str">
        <f>IF(A20&gt;0,listes!$F$2," ")</f>
        <v xml:space="preserve"> </v>
      </c>
      <c r="H20" s="18"/>
      <c r="I20">
        <v>1</v>
      </c>
    </row>
    <row r="21" spans="1:9" ht="30" customHeight="1" x14ac:dyDescent="0.25">
      <c r="A21" s="36"/>
      <c r="B21" s="11" t="e">
        <f>LOOKUP(A21,'MES CHATS'!$A$2:$A$30,'MES CHATS'!$B$2:$B$30)</f>
        <v>#N/A</v>
      </c>
      <c r="C21" s="12" t="e">
        <f>LOOKUP(A21,'MES CHATS'!$A$2:$A$30,'MES CHATS'!$E$2:$E$30)</f>
        <v>#N/A</v>
      </c>
      <c r="D21" s="15" t="e">
        <v>#N/A</v>
      </c>
      <c r="E21" s="13" t="str">
        <f>IF(A21&gt;0,listes!$D$2," ")</f>
        <v xml:space="preserve"> </v>
      </c>
      <c r="F21" s="14" t="str">
        <f>IF(A21&gt;0,listes!$E$2," ")</f>
        <v xml:space="preserve"> </v>
      </c>
      <c r="G21" s="11" t="str">
        <f>IF(A21&gt;0,listes!$F$2," ")</f>
        <v xml:space="preserve"> </v>
      </c>
      <c r="H21" s="18"/>
      <c r="I21">
        <v>1</v>
      </c>
    </row>
    <row r="22" spans="1:9" ht="30" customHeight="1" x14ac:dyDescent="0.25">
      <c r="A22" s="36"/>
      <c r="B22" s="11" t="e">
        <f>LOOKUP(A22,'MES CHATS'!$A$2:$A$30,'MES CHATS'!$B$2:$B$30)</f>
        <v>#N/A</v>
      </c>
      <c r="C22" s="12" t="e">
        <f>LOOKUP(A22,'MES CHATS'!$A$2:$A$30,'MES CHATS'!$E$2:$E$30)</f>
        <v>#N/A</v>
      </c>
      <c r="D22" s="15" t="e">
        <v>#N/A</v>
      </c>
      <c r="E22" s="13" t="str">
        <f>IF(A22&gt;0,listes!$D$2," ")</f>
        <v xml:space="preserve"> </v>
      </c>
      <c r="F22" s="14" t="str">
        <f>IF(A22&gt;0,listes!$E$2," ")</f>
        <v xml:space="preserve"> </v>
      </c>
      <c r="G22" s="11" t="str">
        <f>IF(A22&gt;0,listes!$F$2," ")</f>
        <v xml:space="preserve"> </v>
      </c>
      <c r="H22" s="18"/>
      <c r="I22">
        <v>1</v>
      </c>
    </row>
    <row r="23" spans="1:9" ht="30" customHeight="1" x14ac:dyDescent="0.25">
      <c r="A23" s="36"/>
      <c r="B23" s="11" t="e">
        <f>LOOKUP(A23,'MES CHATS'!$A$2:$A$30,'MES CHATS'!$B$2:$B$30)</f>
        <v>#N/A</v>
      </c>
      <c r="C23" s="12" t="e">
        <f>LOOKUP(A23,'MES CHATS'!$A$2:$A$30,'MES CHATS'!$E$2:$E$30)</f>
        <v>#N/A</v>
      </c>
      <c r="D23" s="15" t="e">
        <v>#N/A</v>
      </c>
      <c r="E23" s="13" t="str">
        <f>IF(A23&gt;0,listes!$D$2," ")</f>
        <v xml:space="preserve"> </v>
      </c>
      <c r="F23" s="14" t="str">
        <f>IF(A23&gt;0,listes!$E$2," ")</f>
        <v xml:space="preserve"> </v>
      </c>
      <c r="G23" s="11" t="str">
        <f>IF(A23&gt;0,listes!$F$2," ")</f>
        <v xml:space="preserve"> </v>
      </c>
      <c r="H23" s="18"/>
      <c r="I23">
        <v>1</v>
      </c>
    </row>
    <row r="24" spans="1:9" ht="30" customHeight="1" x14ac:dyDescent="0.25">
      <c r="A24" s="36"/>
      <c r="B24" s="11" t="e">
        <f>LOOKUP(A24,'MES CHATS'!$A$2:$A$30,'MES CHATS'!$B$2:$B$30)</f>
        <v>#N/A</v>
      </c>
      <c r="C24" s="12" t="e">
        <f>LOOKUP(A24,'MES CHATS'!$A$2:$A$30,'MES CHATS'!$E$2:$E$30)</f>
        <v>#N/A</v>
      </c>
      <c r="D24" s="15" t="e">
        <v>#N/A</v>
      </c>
      <c r="E24" s="13" t="str">
        <f>IF(A24&gt;0,listes!$D$2," ")</f>
        <v xml:space="preserve"> </v>
      </c>
      <c r="F24" s="14" t="str">
        <f>IF(A24&gt;0,listes!$E$2," ")</f>
        <v xml:space="preserve"> </v>
      </c>
      <c r="G24" s="11" t="str">
        <f>IF(A24&gt;0,listes!$F$2," ")</f>
        <v xml:space="preserve"> </v>
      </c>
      <c r="H24" s="18"/>
      <c r="I24">
        <v>1</v>
      </c>
    </row>
    <row r="25" spans="1:9" ht="30" customHeight="1" x14ac:dyDescent="0.25">
      <c r="A25" s="36"/>
      <c r="B25" s="11" t="e">
        <f>LOOKUP(A25,'MES CHATS'!$A$2:$A$30,'MES CHATS'!$B$2:$B$30)</f>
        <v>#N/A</v>
      </c>
      <c r="C25" s="12" t="e">
        <f>LOOKUP(A25,'MES CHATS'!$A$2:$A$30,'MES CHATS'!$E$2:$E$30)</f>
        <v>#N/A</v>
      </c>
      <c r="D25" s="12" t="e">
        <v>#N/A</v>
      </c>
      <c r="E25" s="13" t="str">
        <f>IF(A25&gt;0,listes!$D$2," ")</f>
        <v xml:space="preserve"> </v>
      </c>
      <c r="F25" s="14" t="str">
        <f>IF(A25&gt;0,listes!$E$2," ")</f>
        <v xml:space="preserve"> </v>
      </c>
      <c r="G25" s="11" t="str">
        <f>IF(A25&gt;0,listes!$F$2," ")</f>
        <v xml:space="preserve"> </v>
      </c>
      <c r="H25" s="18"/>
      <c r="I25">
        <v>1</v>
      </c>
    </row>
    <row r="26" spans="1:9" ht="30" customHeight="1" x14ac:dyDescent="0.25">
      <c r="A26" s="36"/>
      <c r="B26" s="11" t="e">
        <f>LOOKUP(A26,'MES CHATS'!$A$2:$A$30,'MES CHATS'!$B$2:$B$30)</f>
        <v>#N/A</v>
      </c>
      <c r="C26" s="12" t="e">
        <f>LOOKUP(A26,'MES CHATS'!$A$2:$A$30,'MES CHATS'!$E$2:$E$30)</f>
        <v>#N/A</v>
      </c>
      <c r="D26" s="16" t="e">
        <v>#N/A</v>
      </c>
      <c r="E26" s="13" t="str">
        <f>IF(A26&gt;0,listes!$D$2," ")</f>
        <v xml:space="preserve"> </v>
      </c>
      <c r="F26" s="14" t="str">
        <f>IF(A26&gt;0,listes!$E$2," ")</f>
        <v xml:space="preserve"> </v>
      </c>
      <c r="G26" s="11" t="str">
        <f>IF(A26&gt;0,listes!$F$2," ")</f>
        <v xml:space="preserve"> </v>
      </c>
      <c r="H26" s="18"/>
      <c r="I26">
        <v>1</v>
      </c>
    </row>
    <row r="27" spans="1:9" ht="30" customHeight="1" x14ac:dyDescent="0.25">
      <c r="A27" s="36"/>
      <c r="B27" s="11" t="e">
        <f>LOOKUP(A27,'MES CHATS'!$A$2:$A$30,'MES CHATS'!$B$2:$B$30)</f>
        <v>#N/A</v>
      </c>
      <c r="C27" s="12" t="e">
        <f>LOOKUP(A27,'MES CHATS'!$A$2:$A$30,'MES CHATS'!$E$2:$E$30)</f>
        <v>#N/A</v>
      </c>
      <c r="D27" s="2" t="e">
        <v>#N/A</v>
      </c>
      <c r="E27" s="13" t="str">
        <f>IF(A27&gt;0,listes!$D$2," ")</f>
        <v xml:space="preserve"> </v>
      </c>
      <c r="F27" s="14" t="str">
        <f>IF(A27&gt;0,listes!$E$2," ")</f>
        <v xml:space="preserve"> </v>
      </c>
      <c r="G27" s="11" t="str">
        <f>IF(A27&gt;0,listes!$F$2," ")</f>
        <v xml:space="preserve"> </v>
      </c>
      <c r="H27" s="18"/>
      <c r="I27">
        <v>1</v>
      </c>
    </row>
    <row r="28" spans="1:9" ht="30" customHeight="1" x14ac:dyDescent="0.25">
      <c r="A28" s="36"/>
      <c r="B28" s="11" t="e">
        <f>LOOKUP(A28,'MES CHATS'!$A$2:$A$30,'MES CHATS'!$B$2:$B$30)</f>
        <v>#N/A</v>
      </c>
      <c r="C28" s="12" t="e">
        <f>LOOKUP(A28,'MES CHATS'!$A$2:$A$30,'MES CHATS'!$E$2:$E$30)</f>
        <v>#N/A</v>
      </c>
      <c r="D28" s="15" t="e">
        <v>#N/A</v>
      </c>
      <c r="E28" s="13" t="str">
        <f>IF(A28&gt;0,listes!$D$2," ")</f>
        <v xml:space="preserve"> </v>
      </c>
      <c r="F28" s="14" t="str">
        <f>IF(A28&gt;0,listes!$E$2," ")</f>
        <v xml:space="preserve"> </v>
      </c>
      <c r="G28" s="11" t="str">
        <f>IF(A28&gt;0,listes!$F$2," ")</f>
        <v xml:space="preserve"> </v>
      </c>
      <c r="H28" s="18"/>
      <c r="I28">
        <v>1</v>
      </c>
    </row>
    <row r="29" spans="1:9" ht="30" customHeight="1" x14ac:dyDescent="0.25">
      <c r="A29" s="36"/>
      <c r="B29" s="11" t="e">
        <f>LOOKUP(A29,'MES CHATS'!$A$2:$A$30,'MES CHATS'!$B$2:$B$30)</f>
        <v>#N/A</v>
      </c>
      <c r="C29" s="12" t="e">
        <f>LOOKUP(A29,'MES CHATS'!$A$2:$A$30,'MES CHATS'!$E$2:$E$30)</f>
        <v>#N/A</v>
      </c>
      <c r="D29" s="15" t="e">
        <v>#N/A</v>
      </c>
      <c r="E29" s="13" t="str">
        <f>IF(A29&gt;0,listes!$D$2," ")</f>
        <v xml:space="preserve"> </v>
      </c>
      <c r="F29" s="14" t="str">
        <f>IF(A29&gt;0,listes!$E$2," ")</f>
        <v xml:space="preserve"> </v>
      </c>
      <c r="G29" s="11" t="str">
        <f>IF(A29&gt;0,listes!$F$2," ")</f>
        <v xml:space="preserve"> </v>
      </c>
      <c r="H29" s="18"/>
      <c r="I29">
        <v>1</v>
      </c>
    </row>
    <row r="30" spans="1:9" ht="30" customHeight="1" x14ac:dyDescent="0.25">
      <c r="A30" s="37"/>
      <c r="B30" s="11" t="e">
        <f>LOOKUP(A30,'MES CHATS'!$A$2:$A$30,'MES CHATS'!$B$2:$B$30)</f>
        <v>#N/A</v>
      </c>
      <c r="C30" s="12" t="e">
        <f>LOOKUP(A30,'MES CHATS'!$A$2:$A$30,'MES CHATS'!$E$2:$E$30)</f>
        <v>#N/A</v>
      </c>
      <c r="D30" s="17" t="e">
        <v>#N/A</v>
      </c>
      <c r="E30" s="13" t="str">
        <f>IF(A30&gt;0,listes!$D$2," ")</f>
        <v xml:space="preserve"> </v>
      </c>
      <c r="F30" s="14" t="str">
        <f>IF(A30&gt;0,listes!$E$2," ")</f>
        <v xml:space="preserve"> </v>
      </c>
      <c r="G30" s="11" t="str">
        <f>IF(A30&gt;0,listes!$F$2," ")</f>
        <v xml:space="preserve"> </v>
      </c>
      <c r="H30" s="21"/>
      <c r="I30">
        <v>1</v>
      </c>
    </row>
    <row r="31" spans="1:9" ht="30" customHeight="1" x14ac:dyDescent="0.25">
      <c r="A31" s="36"/>
      <c r="B31" s="11" t="e">
        <f>LOOKUP(A31,'MES CHATS'!$A$2:$A$30,'MES CHATS'!$B$2:$B$30)</f>
        <v>#N/A</v>
      </c>
      <c r="C31" s="12" t="e">
        <f>LOOKUP(A31,'MES CHATS'!$A$2:$A$30,'MES CHATS'!$E$2:$E$30)</f>
        <v>#N/A</v>
      </c>
      <c r="D31" s="15" t="e">
        <v>#N/A</v>
      </c>
      <c r="E31" s="13" t="str">
        <f>IF(A31&gt;0,listes!$D$2," ")</f>
        <v xml:space="preserve"> </v>
      </c>
      <c r="F31" s="14" t="str">
        <f>IF(A31&gt;0,listes!$E$2," ")</f>
        <v xml:space="preserve"> </v>
      </c>
      <c r="G31" s="11" t="str">
        <f>IF(A31&gt;0,listes!$F$2," ")</f>
        <v xml:space="preserve"> </v>
      </c>
      <c r="H31" s="18"/>
      <c r="I31">
        <v>1</v>
      </c>
    </row>
    <row r="32" spans="1:9" ht="30" customHeight="1" x14ac:dyDescent="0.25">
      <c r="A32" s="5"/>
      <c r="B32" s="7"/>
      <c r="C32" s="8"/>
      <c r="D32" s="8"/>
      <c r="E32" s="9"/>
      <c r="F32" s="6"/>
      <c r="G32" s="6"/>
      <c r="I32">
        <v>1</v>
      </c>
    </row>
    <row r="33" spans="1:9" ht="30" customHeight="1" x14ac:dyDescent="0.25">
      <c r="A33" s="5"/>
      <c r="B33" s="7"/>
      <c r="C33" s="10"/>
      <c r="D33" s="10"/>
      <c r="E33" s="9"/>
      <c r="F33" s="6"/>
      <c r="G33" s="6"/>
      <c r="I33">
        <v>1</v>
      </c>
    </row>
    <row r="34" spans="1:9" ht="30" customHeight="1" x14ac:dyDescent="0.25">
      <c r="A34" s="5"/>
      <c r="B34" s="7"/>
      <c r="C34" s="10"/>
      <c r="D34" s="10"/>
      <c r="E34" s="9"/>
      <c r="F34" s="6"/>
      <c r="G34" s="6"/>
      <c r="I34">
        <v>1</v>
      </c>
    </row>
    <row r="35" spans="1:9" ht="30" customHeight="1" x14ac:dyDescent="0.25">
      <c r="A35" s="5"/>
      <c r="B35" s="7"/>
      <c r="C35" s="10"/>
      <c r="D35" s="10"/>
      <c r="E35" s="9"/>
      <c r="F35" s="6"/>
      <c r="G35" s="6"/>
      <c r="I35">
        <v>1</v>
      </c>
    </row>
    <row r="36" spans="1:9" ht="30" customHeight="1" x14ac:dyDescent="0.25">
      <c r="A36" s="5"/>
      <c r="B36" s="7"/>
      <c r="C36" s="8"/>
      <c r="D36" s="8"/>
      <c r="E36" s="9"/>
      <c r="F36" s="6"/>
      <c r="G36" s="6"/>
      <c r="I36">
        <v>1</v>
      </c>
    </row>
    <row r="37" spans="1:9" ht="30" customHeight="1" x14ac:dyDescent="0.25">
      <c r="A37" s="5"/>
      <c r="B37" s="7"/>
      <c r="C37" s="8"/>
      <c r="D37" s="8"/>
      <c r="E37" s="9"/>
      <c r="F37" s="6"/>
      <c r="G37" s="6"/>
    </row>
    <row r="38" spans="1:9" ht="30" customHeight="1" x14ac:dyDescent="0.25">
      <c r="A38" s="5"/>
      <c r="B38" s="7"/>
      <c r="C38" s="8"/>
      <c r="D38" s="8"/>
      <c r="E38" s="9"/>
      <c r="F38" s="6"/>
      <c r="G38" s="6"/>
    </row>
    <row r="39" spans="1:9" ht="15" customHeight="1" x14ac:dyDescent="0.25">
      <c r="A39" s="5"/>
      <c r="E39" s="4" t="str">
        <f t="shared" ref="E39:E40" si="0">IF(A39&gt;1,$E$3," ")</f>
        <v xml:space="preserve"> </v>
      </c>
      <c r="F39" s="6" t="str">
        <f t="shared" ref="F39:F40" si="1">IF(A39&gt;1,$F$3," ")</f>
        <v xml:space="preserve"> </v>
      </c>
      <c r="G39" s="6" t="str">
        <f t="shared" ref="G39:G40" si="2">IF(A39&gt;1,$G$3," ")</f>
        <v xml:space="preserve"> </v>
      </c>
      <c r="I39">
        <f>SUM(I3:I36)</f>
        <v>34</v>
      </c>
    </row>
    <row r="40" spans="1:9" ht="15" customHeight="1" x14ac:dyDescent="0.25">
      <c r="A40" s="5"/>
      <c r="E40" s="4" t="str">
        <f t="shared" si="0"/>
        <v xml:space="preserve"> </v>
      </c>
      <c r="F40" s="6" t="str">
        <f t="shared" si="1"/>
        <v xml:space="preserve"> </v>
      </c>
      <c r="G40" s="6" t="str">
        <f t="shared" si="2"/>
        <v xml:space="preserve"> </v>
      </c>
    </row>
  </sheetData>
  <sheetProtection algorithmName="SHA-512" hashValue="lAAV/JeJTx/W5M2Q4lqoEWaVoV7UYNsExpo4QmzHNMoT0E36Y1E/dDKHyeqrX+8/18vCZbHw/GWduoveiemTZw==" saltValue="lKZjs6UcXLEbpXyIy3yD3Q==" spinCount="100000" sheet="1" objects="1" scenarios="1"/>
  <autoFilter ref="A2:H39" xr:uid="{BCB92AC1-BD80-4C08-820D-B408F7812872}"/>
  <mergeCells count="1">
    <mergeCell ref="A1:H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2" fitToHeight="0" orientation="landscape" r:id="rId1"/>
  <headerFoot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7212CC-91DE-4A2E-8550-AFC2FE9CCC9F}">
          <x14:formula1>
            <xm:f>listes!$A$2:$A$74</xm:f>
          </x14:formula1>
          <xm:sqref>D3:D38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6</vt:i4>
      </vt:variant>
    </vt:vector>
  </HeadingPairs>
  <TitlesOfParts>
    <vt:vector size="16" baseType="lpstr">
      <vt:lpstr>MODE EMPLOI</vt:lpstr>
      <vt:lpstr>INFOS EXPOSANT - VALIDATION</vt:lpstr>
      <vt:lpstr>PARTICIPANT</vt:lpstr>
      <vt:lpstr>MES CHATS</vt:lpstr>
      <vt:lpstr>MERCREDI 14 10 2026</vt:lpstr>
      <vt:lpstr>JEUDI 15 10 2026</vt:lpstr>
      <vt:lpstr>VENDREDI 16 10 2026</vt:lpstr>
      <vt:lpstr>SAMEDI 17 10 2026</vt:lpstr>
      <vt:lpstr>DIMANCHE 18 10 2026</vt:lpstr>
      <vt:lpstr>listes</vt:lpstr>
      <vt:lpstr>'DIMANCHE 18 10 2026'!Impression_des_titres</vt:lpstr>
      <vt:lpstr>'JEUDI 15 10 2026'!Impression_des_titres</vt:lpstr>
      <vt:lpstr>'MERCREDI 14 10 2026'!Impression_des_titres</vt:lpstr>
      <vt:lpstr>'SAMEDI 17 10 2026'!Impression_des_titres</vt:lpstr>
      <vt:lpstr>'VENDREDI 16 10 2026'!Impression_des_titres</vt:lpstr>
      <vt:lpstr>'INFOS EXPOSANT - VALIDATION'!Zone_d_impression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Jessy FROMENTIN</dc:creator>
  <cp:lastModifiedBy>Jessy FROMENTIN</cp:lastModifiedBy>
  <cp:lastPrinted>2026-08-03T11:47:16Z</cp:lastPrinted>
  <dcterms:created xsi:type="dcterms:W3CDTF">2025-09-12T12:07:58Z</dcterms:created>
  <dcterms:modified xsi:type="dcterms:W3CDTF">2026-09-04T06:41:19Z</dcterms:modified>
</cp:coreProperties>
</file>